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andra_Balode\Documents\6 un 7 stava atjqaunosanas darbi\publiceta informacija\precizejumi 110720158\"/>
    </mc:Choice>
  </mc:AlternateContent>
  <bookViews>
    <workbookView xWindow="0" yWindow="0" windowWidth="19200" windowHeight="6760" tabRatio="766"/>
  </bookViews>
  <sheets>
    <sheet name="1,1" sheetId="26" r:id="rId1"/>
    <sheet name="1,2" sheetId="79" r:id="rId2"/>
    <sheet name="1,3" sheetId="80" r:id="rId3"/>
    <sheet name="1,4" sheetId="81" r:id="rId4"/>
    <sheet name="1,5" sheetId="82" r:id="rId5"/>
    <sheet name="1,6" sheetId="83" r:id="rId6"/>
    <sheet name="2,1" sheetId="98" r:id="rId7"/>
    <sheet name="2,2" sheetId="99" r:id="rId8"/>
    <sheet name="2,3" sheetId="100" r:id="rId9"/>
    <sheet name="2,4" sheetId="101" r:id="rId10"/>
    <sheet name="2,5" sheetId="102" r:id="rId11"/>
    <sheet name="2,6" sheetId="103" r:id="rId12"/>
    <sheet name="2,7" sheetId="104" r:id="rId13"/>
    <sheet name="2,8" sheetId="105" r:id="rId14"/>
    <sheet name="2,9" sheetId="106" r:id="rId15"/>
    <sheet name="2,10" sheetId="107" r:id="rId16"/>
    <sheet name="2,11" sheetId="108" r:id="rId17"/>
    <sheet name="2,12" sheetId="111" r:id="rId18"/>
  </sheets>
  <externalReferences>
    <externalReference r:id="rId19"/>
  </externalReferences>
  <definedNames>
    <definedName name="A">'[1]2'!$A$1</definedName>
    <definedName name="P" localSheetId="0">#REF!</definedName>
    <definedName name="P" localSheetId="1">#REF!</definedName>
    <definedName name="P" localSheetId="2">#REF!</definedName>
    <definedName name="P" localSheetId="3">#REF!</definedName>
    <definedName name="P" localSheetId="4">#REF!</definedName>
    <definedName name="P" localSheetId="5">#REF!</definedName>
    <definedName name="P" localSheetId="6">#REF!</definedName>
    <definedName name="P" localSheetId="15">#REF!</definedName>
    <definedName name="P" localSheetId="16">#REF!</definedName>
    <definedName name="P" localSheetId="17">#REF!</definedName>
    <definedName name="P" localSheetId="7">#REF!</definedName>
    <definedName name="P" localSheetId="8">#REF!</definedName>
    <definedName name="P" localSheetId="9">#REF!</definedName>
    <definedName name="P" localSheetId="10">#REF!</definedName>
    <definedName name="P" localSheetId="11">#REF!</definedName>
    <definedName name="P" localSheetId="12">#REF!</definedName>
    <definedName name="P" localSheetId="13">#REF!</definedName>
    <definedName name="P" localSheetId="14">#REF!</definedName>
    <definedName name="P">#REF!</definedName>
    <definedName name="_xlnm.Print_Area" localSheetId="0">'1,1'!$A$1:$H$39</definedName>
    <definedName name="_xlnm.Print_Area" localSheetId="1">'1,2'!$A$1:$H$57</definedName>
    <definedName name="_xlnm.Print_Area" localSheetId="2">'1,3'!$A$1:$H$29</definedName>
    <definedName name="_xlnm.Print_Area" localSheetId="3">'1,4'!$A$1:$H$57</definedName>
    <definedName name="_xlnm.Print_Area" localSheetId="4">'1,5'!$A$1:$H$40</definedName>
    <definedName name="_xlnm.Print_Area" localSheetId="5">'1,6'!$A$1:$H$72</definedName>
    <definedName name="_xlnm.Print_Area" localSheetId="6">'2,1'!$A$1:$H$46</definedName>
    <definedName name="_xlnm.Print_Area" localSheetId="15">'2,10'!$A$1:$I$60</definedName>
    <definedName name="_xlnm.Print_Area" localSheetId="16">'2,11'!$A$1:$H$71</definedName>
    <definedName name="_xlnm.Print_Area" localSheetId="17">'2,12'!$A$1:$H$67</definedName>
    <definedName name="_xlnm.Print_Area" localSheetId="7">'2,2'!$A$1:$H$71</definedName>
    <definedName name="_xlnm.Print_Area" localSheetId="8">'2,3'!$A$1:$H$32</definedName>
    <definedName name="_xlnm.Print_Area" localSheetId="9">'2,4'!$A$1:$I$71</definedName>
    <definedName name="_xlnm.Print_Area" localSheetId="10">'2,5'!$A$1:$I$103</definedName>
    <definedName name="_xlnm.Print_Area" localSheetId="11">'2,6'!$A$1:$I$42</definedName>
    <definedName name="_xlnm.Print_Area" localSheetId="12">'2,7'!$A$1:$I$91</definedName>
    <definedName name="_xlnm.Print_Area" localSheetId="13">'2,8'!$A$1:$I$48</definedName>
    <definedName name="_xlnm.Print_Area" localSheetId="14">'2,9'!$A$1:$I$31</definedName>
    <definedName name="_xlnm.Print_Titles" localSheetId="0">'1,1'!$11:$12</definedName>
    <definedName name="_xlnm.Print_Titles" localSheetId="1">'1,2'!$11:$12</definedName>
    <definedName name="_xlnm.Print_Titles" localSheetId="2">'1,3'!$11:$12</definedName>
    <definedName name="_xlnm.Print_Titles" localSheetId="3">'1,4'!$11:$12</definedName>
    <definedName name="_xlnm.Print_Titles" localSheetId="4">'1,5'!$11:$12</definedName>
    <definedName name="_xlnm.Print_Titles" localSheetId="5">'1,6'!$11:$12</definedName>
    <definedName name="_xlnm.Print_Titles" localSheetId="6">'2,1'!$11:$12</definedName>
    <definedName name="_xlnm.Print_Titles" localSheetId="15">'2,10'!$11:$12</definedName>
    <definedName name="_xlnm.Print_Titles" localSheetId="16">'2,11'!$11:$12</definedName>
    <definedName name="_xlnm.Print_Titles" localSheetId="17">'2,12'!$11:$12</definedName>
    <definedName name="_xlnm.Print_Titles" localSheetId="7">'2,2'!$11:$12</definedName>
    <definedName name="_xlnm.Print_Titles" localSheetId="8">'2,3'!$11:$12</definedName>
    <definedName name="_xlnm.Print_Titles" localSheetId="9">'2,4'!$11:$12</definedName>
    <definedName name="_xlnm.Print_Titles" localSheetId="10">'2,5'!$11:$12</definedName>
    <definedName name="_xlnm.Print_Titles" localSheetId="11">'2,6'!$11:$12</definedName>
    <definedName name="_xlnm.Print_Titles" localSheetId="12">'2,7'!$11:$12</definedName>
    <definedName name="_xlnm.Print_Titles" localSheetId="13">'2,8'!$11:$12</definedName>
    <definedName name="_xlnm.Print_Titles" localSheetId="14">'2,9'!$11:$12</definedName>
  </definedNames>
  <calcPr calcId="162913"/>
</workbook>
</file>

<file path=xl/calcChain.xml><?xml version="1.0" encoding="utf-8"?>
<calcChain xmlns="http://schemas.openxmlformats.org/spreadsheetml/2006/main">
  <c r="F50" i="83" l="1"/>
  <c r="F49" i="83"/>
  <c r="F48" i="83"/>
  <c r="F46" i="83"/>
  <c r="F45" i="83"/>
  <c r="F42" i="83"/>
  <c r="F43" i="83" s="1"/>
  <c r="F34" i="83"/>
  <c r="F36" i="83" s="1"/>
  <c r="F33" i="83"/>
  <c r="F24" i="83"/>
  <c r="F27" i="83" s="1"/>
  <c r="F17" i="83"/>
  <c r="F20" i="83" s="1"/>
  <c r="F23" i="83" s="1"/>
  <c r="F23" i="82"/>
  <c r="F42" i="81"/>
  <c r="F41" i="81"/>
  <c r="F40" i="81"/>
  <c r="F38" i="81"/>
  <c r="F28" i="81"/>
  <c r="F26" i="81"/>
  <c r="F24" i="81"/>
  <c r="F22" i="81"/>
  <c r="F27" i="79"/>
  <c r="F24" i="26"/>
  <c r="F22" i="26"/>
  <c r="F37" i="83" l="1"/>
  <c r="F28" i="83"/>
  <c r="F21" i="83"/>
  <c r="F25" i="83"/>
  <c r="F38" i="83"/>
  <c r="F22" i="83"/>
  <c r="F26" i="83"/>
  <c r="F35" i="83"/>
  <c r="G26" i="107"/>
  <c r="D9" i="81"/>
  <c r="D9" i="82"/>
  <c r="D9" i="83"/>
  <c r="D9" i="98"/>
  <c r="D9" i="99"/>
  <c r="D9" i="100"/>
  <c r="D9" i="101"/>
  <c r="D9" i="102"/>
  <c r="D9" i="103"/>
  <c r="D9" i="104"/>
  <c r="D9" i="105"/>
  <c r="D9" i="106"/>
  <c r="D9" i="107"/>
  <c r="D9" i="108"/>
  <c r="D9" i="111"/>
  <c r="D9" i="80"/>
  <c r="D9" i="79"/>
  <c r="D67" i="111"/>
  <c r="D66" i="111"/>
  <c r="B65" i="111"/>
  <c r="B57" i="111"/>
  <c r="C56" i="111"/>
  <c r="B7" i="111"/>
  <c r="D6" i="111"/>
  <c r="D5" i="111"/>
  <c r="D4" i="111"/>
  <c r="D3" i="111"/>
  <c r="B2" i="111"/>
  <c r="E1" i="111"/>
  <c r="D71" i="108"/>
  <c r="D70" i="108"/>
  <c r="B69" i="108"/>
  <c r="B61" i="108"/>
  <c r="C60" i="108"/>
  <c r="B7" i="108"/>
  <c r="D6" i="108"/>
  <c r="D5" i="108"/>
  <c r="D4" i="108"/>
  <c r="D3" i="108"/>
  <c r="B2" i="108"/>
  <c r="E1" i="108"/>
  <c r="D60" i="107"/>
  <c r="D59" i="107"/>
  <c r="B58" i="107"/>
  <c r="B50" i="107"/>
  <c r="C49" i="107"/>
  <c r="B7" i="107"/>
  <c r="D6" i="107"/>
  <c r="D5" i="107"/>
  <c r="D4" i="107"/>
  <c r="D3" i="107"/>
  <c r="B2" i="107"/>
  <c r="F1" i="107"/>
  <c r="D31" i="106"/>
  <c r="D30" i="106"/>
  <c r="B29" i="106"/>
  <c r="B21" i="106"/>
  <c r="C20" i="106"/>
  <c r="B7" i="106"/>
  <c r="D6" i="106"/>
  <c r="D5" i="106"/>
  <c r="D4" i="106"/>
  <c r="D3" i="106"/>
  <c r="B2" i="106"/>
  <c r="F1" i="106"/>
  <c r="D48" i="105"/>
  <c r="D47" i="105"/>
  <c r="B46" i="105"/>
  <c r="B38" i="105"/>
  <c r="C37" i="105"/>
  <c r="B7" i="105"/>
  <c r="D6" i="105"/>
  <c r="D5" i="105"/>
  <c r="D4" i="105"/>
  <c r="D3" i="105"/>
  <c r="B2" i="105"/>
  <c r="F1" i="105"/>
  <c r="D91" i="104"/>
  <c r="D90" i="104"/>
  <c r="B89" i="104"/>
  <c r="B81" i="104"/>
  <c r="C80" i="104"/>
  <c r="B7" i="104"/>
  <c r="D6" i="104"/>
  <c r="D5" i="104"/>
  <c r="D4" i="104"/>
  <c r="D3" i="104"/>
  <c r="B2" i="104"/>
  <c r="F1" i="104"/>
  <c r="D42" i="103"/>
  <c r="D41" i="103"/>
  <c r="B40" i="103"/>
  <c r="B32" i="103"/>
  <c r="C31" i="103"/>
  <c r="B7" i="103"/>
  <c r="D6" i="103"/>
  <c r="D5" i="103"/>
  <c r="D4" i="103"/>
  <c r="D3" i="103"/>
  <c r="B2" i="103"/>
  <c r="F1" i="103"/>
  <c r="D103" i="102"/>
  <c r="D102" i="102"/>
  <c r="B101" i="102"/>
  <c r="B93" i="102"/>
  <c r="C92" i="102"/>
  <c r="B7" i="102"/>
  <c r="D6" i="102"/>
  <c r="D5" i="102"/>
  <c r="D4" i="102"/>
  <c r="D3" i="102"/>
  <c r="B2" i="102"/>
  <c r="F1" i="102"/>
  <c r="D71" i="101"/>
  <c r="D70" i="101"/>
  <c r="B69" i="101"/>
  <c r="B61" i="101"/>
  <c r="C60" i="101"/>
  <c r="B7" i="101"/>
  <c r="D6" i="101"/>
  <c r="D5" i="101"/>
  <c r="D4" i="101"/>
  <c r="D3" i="101"/>
  <c r="B2" i="101"/>
  <c r="F1" i="101"/>
  <c r="D32" i="100"/>
  <c r="D31" i="100"/>
  <c r="B30" i="100"/>
  <c r="B22" i="100"/>
  <c r="C21" i="100"/>
  <c r="B7" i="100"/>
  <c r="D6" i="100"/>
  <c r="D5" i="100"/>
  <c r="D4" i="100"/>
  <c r="D3" i="100"/>
  <c r="B2" i="100"/>
  <c r="E1" i="100"/>
  <c r="D71" i="99"/>
  <c r="D70" i="99"/>
  <c r="B69" i="99"/>
  <c r="B61" i="99"/>
  <c r="C60" i="99"/>
  <c r="B7" i="99"/>
  <c r="D6" i="99"/>
  <c r="D5" i="99"/>
  <c r="D4" i="99"/>
  <c r="D3" i="99"/>
  <c r="B2" i="99"/>
  <c r="E1" i="99"/>
  <c r="D46" i="98"/>
  <c r="D45" i="98"/>
  <c r="B44" i="98"/>
  <c r="B36" i="98"/>
  <c r="C35" i="98"/>
  <c r="B7" i="98"/>
  <c r="D6" i="98"/>
  <c r="D5" i="98"/>
  <c r="D4" i="98"/>
  <c r="D3" i="98"/>
  <c r="B2" i="98"/>
  <c r="E1" i="98"/>
  <c r="D72" i="83"/>
  <c r="D71" i="83"/>
  <c r="B70" i="83"/>
  <c r="B62" i="83"/>
  <c r="C61" i="83"/>
  <c r="B7" i="83"/>
  <c r="D6" i="83"/>
  <c r="D5" i="83"/>
  <c r="D4" i="83"/>
  <c r="D3" i="83"/>
  <c r="B2" i="83"/>
  <c r="E1" i="83"/>
  <c r="D40" i="82"/>
  <c r="D39" i="82"/>
  <c r="B38" i="82"/>
  <c r="B30" i="82"/>
  <c r="C29" i="82"/>
  <c r="B7" i="82"/>
  <c r="D6" i="82"/>
  <c r="D5" i="82"/>
  <c r="D4" i="82"/>
  <c r="D3" i="82"/>
  <c r="B2" i="82"/>
  <c r="E1" i="82"/>
  <c r="D57" i="81"/>
  <c r="D56" i="81"/>
  <c r="B55" i="81"/>
  <c r="B47" i="81"/>
  <c r="C46" i="81"/>
  <c r="B7" i="81"/>
  <c r="D6" i="81"/>
  <c r="D5" i="81"/>
  <c r="D4" i="81"/>
  <c r="D3" i="81"/>
  <c r="B2" i="81"/>
  <c r="E1" i="81"/>
  <c r="D29" i="80"/>
  <c r="D28" i="80"/>
  <c r="B27" i="80"/>
  <c r="B19" i="80"/>
  <c r="C18" i="80"/>
  <c r="B7" i="80"/>
  <c r="D6" i="80"/>
  <c r="D5" i="80"/>
  <c r="D4" i="80"/>
  <c r="D3" i="80"/>
  <c r="B2" i="80"/>
  <c r="E1" i="80"/>
  <c r="B47" i="79"/>
  <c r="C46" i="79"/>
  <c r="B55" i="79"/>
  <c r="D57" i="79"/>
  <c r="D56" i="79"/>
  <c r="B7" i="79"/>
  <c r="D6" i="79"/>
  <c r="D5" i="79"/>
  <c r="D4" i="79"/>
  <c r="D3" i="79"/>
  <c r="B2" i="79"/>
  <c r="E1" i="79"/>
  <c r="E1" i="26"/>
  <c r="B2" i="26"/>
  <c r="F30" i="83" l="1"/>
  <c r="F31" i="83" s="1"/>
  <c r="F29" i="83"/>
  <c r="F40" i="83"/>
  <c r="F39" i="83"/>
  <c r="F41" i="83"/>
</calcChain>
</file>

<file path=xl/sharedStrings.xml><?xml version="1.0" encoding="utf-8"?>
<sst xmlns="http://schemas.openxmlformats.org/spreadsheetml/2006/main" count="1525" uniqueCount="662">
  <si>
    <t>Sastādīja:</t>
  </si>
  <si>
    <t>Arnis Gailītis</t>
  </si>
  <si>
    <t>Būves nosaukums:</t>
  </si>
  <si>
    <t>Objekta nosaukums:</t>
  </si>
  <si>
    <t>Objekta adrese:</t>
  </si>
  <si>
    <t>Nr.p.k.</t>
  </si>
  <si>
    <t>Kopā</t>
  </si>
  <si>
    <t>Darba nosaukums</t>
  </si>
  <si>
    <t>Mērvienība</t>
  </si>
  <si>
    <t>Daudzums</t>
  </si>
  <si>
    <t>Sertifikāta Nr.20-5643</t>
  </si>
  <si>
    <t>Pārbaudīja:</t>
  </si>
  <si>
    <t>Piezīmes:</t>
  </si>
  <si>
    <t>Pasūtījuma Nr.</t>
  </si>
  <si>
    <t>gb.</t>
  </si>
  <si>
    <t>Būvdarbu apjomu saraksts Nr.</t>
  </si>
  <si>
    <t>Nacionālais rehabilitācjas centrs "Vaivari"</t>
  </si>
  <si>
    <t>Asaru prospekts 61, Jūrmala</t>
  </si>
  <si>
    <t>Nr.1-37/17/005/ERAF</t>
  </si>
  <si>
    <t>Apjomi sastādīti pamatojoties  SIA „Baltex Group” būvprojekta rasējumiem un specifikācijām</t>
  </si>
  <si>
    <t>Apjomi sastādīti:  2018.gada 2. marts</t>
  </si>
  <si>
    <t>Iekšējais ūdensvads</t>
  </si>
  <si>
    <t>Iekšējā kanalizācija</t>
  </si>
  <si>
    <t>Lietusūdens kanalizācija</t>
  </si>
  <si>
    <t>Apkure</t>
  </si>
  <si>
    <t>Ventilācija</t>
  </si>
  <si>
    <t>Gaisa kondicionēšana</t>
  </si>
  <si>
    <t>Elektroinstalācija</t>
  </si>
  <si>
    <t xml:space="preserve">Elektronisko sakaru sistēmas </t>
  </si>
  <si>
    <t>Videonovērošanas sistēma</t>
  </si>
  <si>
    <t>Ugunsdzēsības automātikas sistēma</t>
  </si>
  <si>
    <t>Māsu izsaukuma sistēma</t>
  </si>
  <si>
    <t>Medicīnas gāzu sistēma</t>
  </si>
  <si>
    <t>7. STĀVS</t>
  </si>
  <si>
    <t>Ū1, T3, T4 Ūdensvads apgāde</t>
  </si>
  <si>
    <t>Unipipe caurule ar veidgabaliem un izolāciju (d=13; ƛ=0.036 (piem: K-flex) d32x3 PN10</t>
  </si>
  <si>
    <t>m</t>
  </si>
  <si>
    <t>Unipipe caurule ar veidgabaliem un izolāciju (d=40; ƛ=0.032 (piem: isover) 32x3 PN10</t>
  </si>
  <si>
    <t>Unipipe caurule ar veidgabaliem un izolāciju (d=40; ƛ=0.032 (piem: isover) d32x3 PN10</t>
  </si>
  <si>
    <t>Unipipe caurule ar veidgabaliem un izolāciju (d=13; ƛ=0.036 (piem: K-flex) d20x2.25</t>
  </si>
  <si>
    <t>Unipipe caurule ar veidgabaliem un izolāciju (d=30; ƛ=0.032 (piem: isover) d20x2.25</t>
  </si>
  <si>
    <t>Unipipe caurule ar veidgabaliem un izolāciju (d=13; ƛ=0.036 (piem: K-flex) d16x2</t>
  </si>
  <si>
    <t>Unipipe caurule ar veidgabaliem un izolāciju (d=30; ƛ=0.032 (piem: isover) d16x2</t>
  </si>
  <si>
    <t>Lodveida ventilis DN25</t>
  </si>
  <si>
    <t>gb</t>
  </si>
  <si>
    <t xml:space="preserve">Lodveida ventilis DN25 </t>
  </si>
  <si>
    <t xml:space="preserve">Lodveida ventilis DN15 </t>
  </si>
  <si>
    <t xml:space="preserve">Lodveida ventilis DN15  </t>
  </si>
  <si>
    <t>Lodveida ventilis DN15 ar atgaisotāju PN10</t>
  </si>
  <si>
    <t xml:space="preserve">Pieslēgums pie esošiem tīkliem </t>
  </si>
  <si>
    <t>vieta</t>
  </si>
  <si>
    <t>Pieslēgums pie esošiem tīkliem d32x3</t>
  </si>
  <si>
    <t>7.stāvs</t>
  </si>
  <si>
    <t xml:space="preserve">K1 Sadzīves kanalizācija </t>
  </si>
  <si>
    <t xml:space="preserve">PP Caurule d110 ar skaņas un pretkondensāta izolāciju (b=20mm; ƛ=0.032(piem: isover)) </t>
  </si>
  <si>
    <t xml:space="preserve">    PP Caurule d110  </t>
  </si>
  <si>
    <t>PP Caurule ø50</t>
  </si>
  <si>
    <t xml:space="preserve">    Revīzija d110</t>
  </si>
  <si>
    <t xml:space="preserve">    Tīrīšana d110</t>
  </si>
  <si>
    <t xml:space="preserve">    Ugunsdrošības manžete d110</t>
  </si>
  <si>
    <t>Traps ø50 horizontālais, linolijam</t>
  </si>
  <si>
    <t>kpl</t>
  </si>
  <si>
    <t>Veidgabali d110, d50</t>
  </si>
  <si>
    <t>Stiprinājumi</t>
  </si>
  <si>
    <t>Pievienošana pie esošiem stāvvadiem ar uzmavu</t>
  </si>
  <si>
    <t>Lietus kanalizācija K2</t>
  </si>
  <si>
    <t>Tērauda caurule d105x5, krasotā, ar pretkondensāta izolāciju  (b=20mm; ƛ=0.032(piem: isover))</t>
  </si>
  <si>
    <t>Pieslēgums pie esošiem tīkliem</t>
  </si>
  <si>
    <t>H1 sistēma</t>
  </si>
  <si>
    <t>Presējams vara cauruļvads</t>
  </si>
  <si>
    <t>Līkums-90</t>
  </si>
  <si>
    <t>T-veida atzars-90</t>
  </si>
  <si>
    <t>15/15</t>
  </si>
  <si>
    <t>15/15/22</t>
  </si>
  <si>
    <t>22/22/15</t>
  </si>
  <si>
    <t>28/28</t>
  </si>
  <si>
    <t>Pāreja</t>
  </si>
  <si>
    <t>22/15</t>
  </si>
  <si>
    <t>28/22</t>
  </si>
  <si>
    <t>Apkures radiators no auksti velmēta tērauda ar zemu oglekļa saturu, pilnīgi gludu priekšējo paneli, stiprinājumiem, noslēgkorķi un atgaisotāju</t>
  </si>
  <si>
    <t>FH30 300x1400</t>
  </si>
  <si>
    <t>FH30 400x1600</t>
  </si>
  <si>
    <t>FH30 500x1600</t>
  </si>
  <si>
    <t>FH30 500x900</t>
  </si>
  <si>
    <t>Termostata vārsts</t>
  </si>
  <si>
    <t>Standard</t>
  </si>
  <si>
    <t xml:space="preserve">Termostata galva </t>
  </si>
  <si>
    <t>K</t>
  </si>
  <si>
    <t>Radiatoru noslēgvārsts ar iztukšošanas skrūvi</t>
  </si>
  <si>
    <t>Regutec</t>
  </si>
  <si>
    <t>EL radiators</t>
  </si>
  <si>
    <t xml:space="preserve"> EPHBE07P</t>
  </si>
  <si>
    <t>Stiprinājumi un palīgmateriāli</t>
  </si>
  <si>
    <t>Ailu aizpildījums</t>
  </si>
  <si>
    <t>H2 sistēma</t>
  </si>
  <si>
    <t>Tērauda cauruļvads ar 2 kārtām grunts pārklājumu</t>
  </si>
  <si>
    <t>Balansējošais vārsts ar pozīciju indikāciju</t>
  </si>
  <si>
    <t>STAD- DN25</t>
  </si>
  <si>
    <t>Lodveida noslēgvārsts</t>
  </si>
  <si>
    <t>DN-NV 25</t>
  </si>
  <si>
    <t>2-ceļa vārsts ar izpildmehānismu</t>
  </si>
  <si>
    <t>CV 216 RGA DN15+ TA-MC55Y Kvs=2.5</t>
  </si>
  <si>
    <t>Akmensvates čaula ar folija pārklājumu</t>
  </si>
  <si>
    <t>Akmensvates čaula ar folija pārklājumu un skārda apšuvumu</t>
  </si>
  <si>
    <t>Automātikas bloks un apsaiste</t>
  </si>
  <si>
    <t>Etilēnglikols 35%</t>
  </si>
  <si>
    <t>l</t>
  </si>
  <si>
    <t>PN3 sistēma</t>
  </si>
  <si>
    <t>1</t>
  </si>
  <si>
    <t>Skārda gaisa vads</t>
  </si>
  <si>
    <t>SR-100</t>
  </si>
  <si>
    <t>2</t>
  </si>
  <si>
    <t>SR-125</t>
  </si>
  <si>
    <t>3</t>
  </si>
  <si>
    <t>SR-160</t>
  </si>
  <si>
    <t>4</t>
  </si>
  <si>
    <t>SR-200</t>
  </si>
  <si>
    <t>5</t>
  </si>
  <si>
    <t>SR-250</t>
  </si>
  <si>
    <t>6</t>
  </si>
  <si>
    <t>SR-400</t>
  </si>
  <si>
    <t>7</t>
  </si>
  <si>
    <t>LKR-200-100</t>
  </si>
  <si>
    <t>8</t>
  </si>
  <si>
    <t>LKR-200-150</t>
  </si>
  <si>
    <t>9</t>
  </si>
  <si>
    <t>LKR-250-250</t>
  </si>
  <si>
    <t>10</t>
  </si>
  <si>
    <t>LKR-300-250</t>
  </si>
  <si>
    <t>11</t>
  </si>
  <si>
    <t>LKR-300-300</t>
  </si>
  <si>
    <t>12</t>
  </si>
  <si>
    <t>LKR-600-150</t>
  </si>
  <si>
    <t>13</t>
  </si>
  <si>
    <t>LKR-800-400</t>
  </si>
  <si>
    <t>14</t>
  </si>
  <si>
    <t>Līkums-45</t>
  </si>
  <si>
    <t>BU-160-45</t>
  </si>
  <si>
    <t>15</t>
  </si>
  <si>
    <t>LBR-300-250-2</t>
  </si>
  <si>
    <t>16</t>
  </si>
  <si>
    <t>Līkums-60</t>
  </si>
  <si>
    <t>BU-125-60</t>
  </si>
  <si>
    <t>17</t>
  </si>
  <si>
    <t>400x800</t>
  </si>
  <si>
    <t>18</t>
  </si>
  <si>
    <t>800x400</t>
  </si>
  <si>
    <t>19</t>
  </si>
  <si>
    <t>BU-100-90</t>
  </si>
  <si>
    <t>20</t>
  </si>
  <si>
    <t>BU-125-90</t>
  </si>
  <si>
    <t>21</t>
  </si>
  <si>
    <t>150x200</t>
  </si>
  <si>
    <t>22</t>
  </si>
  <si>
    <t>150x600</t>
  </si>
  <si>
    <t>23</t>
  </si>
  <si>
    <t>LBR-300-250-1</t>
  </si>
  <si>
    <t>24</t>
  </si>
  <si>
    <t>LBR-300-300-1</t>
  </si>
  <si>
    <t>25</t>
  </si>
  <si>
    <t>26</t>
  </si>
  <si>
    <t>LBR-600-150-1</t>
  </si>
  <si>
    <t>27</t>
  </si>
  <si>
    <t>LBR-800-400-1</t>
  </si>
  <si>
    <t>28</t>
  </si>
  <si>
    <t>Sedls</t>
  </si>
  <si>
    <t>TCPU-125-100</t>
  </si>
  <si>
    <t>29</t>
  </si>
  <si>
    <t>TCPU-160-100</t>
  </si>
  <si>
    <t>30</t>
  </si>
  <si>
    <t>TCPU-160-125</t>
  </si>
  <si>
    <t>31</t>
  </si>
  <si>
    <t>TCPU-200-100</t>
  </si>
  <si>
    <t>32</t>
  </si>
  <si>
    <t>TCPU-250-100</t>
  </si>
  <si>
    <t>33</t>
  </si>
  <si>
    <t>250/125</t>
  </si>
  <si>
    <t>34</t>
  </si>
  <si>
    <t>35</t>
  </si>
  <si>
    <t>36</t>
  </si>
  <si>
    <t>37</t>
  </si>
  <si>
    <t>125/100</t>
  </si>
  <si>
    <t>38</t>
  </si>
  <si>
    <t>160/125</t>
  </si>
  <si>
    <t>39</t>
  </si>
  <si>
    <t>200/160</t>
  </si>
  <si>
    <t>40</t>
  </si>
  <si>
    <t>250/200</t>
  </si>
  <si>
    <t>41</t>
  </si>
  <si>
    <t>250x250/250</t>
  </si>
  <si>
    <t>42</t>
  </si>
  <si>
    <t>LFR-200-100-100-C</t>
  </si>
  <si>
    <t>43</t>
  </si>
  <si>
    <t>160/200x150</t>
  </si>
  <si>
    <t>44</t>
  </si>
  <si>
    <t>LFR-250-250-250-C</t>
  </si>
  <si>
    <t>45</t>
  </si>
  <si>
    <t>250x250/250x300</t>
  </si>
  <si>
    <t>46</t>
  </si>
  <si>
    <t>300x300/300x250</t>
  </si>
  <si>
    <t>47</t>
  </si>
  <si>
    <t>300x300/600x150</t>
  </si>
  <si>
    <t>48</t>
  </si>
  <si>
    <t>400/800x400</t>
  </si>
  <si>
    <t>49</t>
  </si>
  <si>
    <t>800x400/600x150</t>
  </si>
  <si>
    <t>50</t>
  </si>
  <si>
    <t>Gaisa ieņemšanas reste</t>
  </si>
  <si>
    <t>RIS-800x400</t>
  </si>
  <si>
    <t>51</t>
  </si>
  <si>
    <t>Pieplūdes gaisa sadalītājs ar regulējamām horizontālām un vertikālām lāpstiņām</t>
  </si>
  <si>
    <t>SV2-200-100</t>
  </si>
  <si>
    <t>52</t>
  </si>
  <si>
    <t>Pieplūdes gaisa sadalītājs ar gaisa plūsmas intensitātes regulāciju</t>
  </si>
  <si>
    <t>ULA/N-125(R)</t>
  </si>
  <si>
    <t>53</t>
  </si>
  <si>
    <t>Nosūces gaisa sadalītājs ar fiksētām lāpstiņām</t>
  </si>
  <si>
    <t>SV1-200-100</t>
  </si>
  <si>
    <t>54</t>
  </si>
  <si>
    <t>SV1-200-150</t>
  </si>
  <si>
    <t>55</t>
  </si>
  <si>
    <t>Nosūces gaisa sadalītājs ar gaisa plūsmas intensitātes regulāciju</t>
  </si>
  <si>
    <t>ULA/N-100(E)</t>
  </si>
  <si>
    <t>56</t>
  </si>
  <si>
    <t>Gaisa izemšanas konfuzors</t>
  </si>
  <si>
    <t>EYMA-2-040</t>
  </si>
  <si>
    <t>57</t>
  </si>
  <si>
    <t>IRIS tipa droseļvārsts ar izliektām lāpstiņām</t>
  </si>
  <si>
    <t>PRA/N-100(N)</t>
  </si>
  <si>
    <t>58</t>
  </si>
  <si>
    <t>Tauriņtipa droseļvārsts</t>
  </si>
  <si>
    <t>PTS/B-100</t>
  </si>
  <si>
    <t>59</t>
  </si>
  <si>
    <t>PRA/N-125(N)</t>
  </si>
  <si>
    <t>60</t>
  </si>
  <si>
    <t>PTS/B-125</t>
  </si>
  <si>
    <t>61</t>
  </si>
  <si>
    <t>PRA/N-160(N)</t>
  </si>
  <si>
    <t>62</t>
  </si>
  <si>
    <t>Trokšņu slāpētājs</t>
  </si>
  <si>
    <t>KVAp-100-300-1</t>
  </si>
  <si>
    <t>63</t>
  </si>
  <si>
    <t>BDLD 400 800 150 150 30 06</t>
  </si>
  <si>
    <t>64</t>
  </si>
  <si>
    <t>DLD 800 400 1250 10 17</t>
  </si>
  <si>
    <t>65</t>
  </si>
  <si>
    <t>Ugunsdrošais vārsts ar atsperi un kūstošo ieliktni (72C)</t>
  </si>
  <si>
    <t>SC60-100</t>
  </si>
  <si>
    <t>66</t>
  </si>
  <si>
    <t>Pašlīmējoša akmensvates izolācija ar folija pārklājumu un skārda apšuvumu</t>
  </si>
  <si>
    <t>600x150</t>
  </si>
  <si>
    <t>67</t>
  </si>
  <si>
    <t>68</t>
  </si>
  <si>
    <t>Iekārtas balsta rāmis</t>
  </si>
  <si>
    <t>HILTI</t>
  </si>
  <si>
    <t>69</t>
  </si>
  <si>
    <t xml:space="preserve">Gaisa apstrādes iekārta āra izpildījumā ar F7 un M5 filtiem ar spiediena sensoriem, diviem vārstiem ar izpildmehānismu un atsperi, plānkšņu siltuma atgūšanas sekciju ar vārstu, diviem ventilatoriem ar spiediena sensoriem, apkures kaloriferi </t>
  </si>
  <si>
    <t>Systemair Geniox Go 10DRL</t>
  </si>
  <si>
    <t>70</t>
  </si>
  <si>
    <t xml:space="preserve">Vadības pults </t>
  </si>
  <si>
    <t>Systemair</t>
  </si>
  <si>
    <t>71</t>
  </si>
  <si>
    <t>72</t>
  </si>
  <si>
    <t>73</t>
  </si>
  <si>
    <t>C2 sistēma</t>
  </si>
  <si>
    <t>Izolēts freona cauruļvads</t>
  </si>
  <si>
    <t>Y veida atzars</t>
  </si>
  <si>
    <t>E-102SN3</t>
  </si>
  <si>
    <t>Telpas pults</t>
  </si>
  <si>
    <t>PC-ARH</t>
  </si>
  <si>
    <t>Hi-wall ar kondensāta sūkni</t>
  </si>
  <si>
    <t>RPK-08FSN3M</t>
  </si>
  <si>
    <t>Āra bloks ar montāžas rāmi</t>
  </si>
  <si>
    <t>RAS-4FSNY3E</t>
  </si>
  <si>
    <t xml:space="preserve">Freons </t>
  </si>
  <si>
    <t>R410A</t>
  </si>
  <si>
    <t>kg</t>
  </si>
  <si>
    <t>Sadalne.v/a., IP31, rūpnieciski komplektējama 400A, 420/240V IK08, 50hz  izmērs 1050x650x2100,  montāžai uz grīdas.  Ikm3&lt; 10kA, Ikm1&lt; 5kA Ar caurspīdīgām durvīm.  komplektā ar automātiku pēc dotās shēmas</t>
  </si>
  <si>
    <t>Prisma G</t>
  </si>
  <si>
    <t xml:space="preserve">Montāžas metode Virsapmetuma
Rindu skaits 3
Moduļu skaits 36
Caurspīdīgs pārklājs/durvis Jā
Korpusa materiāls Plastmasa
Augstums 610 mm
Platums 448 mm
Dziļums 160 mm
DIN-sliede Jā
Krāsa Pelēks
RAL numurs 7035
Aizsardzības pakāpe (IP) IP65
</t>
  </si>
  <si>
    <t>Kaedra</t>
  </si>
  <si>
    <t>Montāžas metode Virsapmetuma
Rindu skaits 4
Moduļu skaits 72
Caurspīdīgs pārklājs/durvis Jā
Korpusa materiāls Plastmasa
Augstums 842 mm
Platums 448 mm
Dziļums 160 mm
DIN-sliede Jā
Krāsa Pelēks
RAL numurs 7035
Aizsardzības pakāpe (IP) IP64</t>
  </si>
  <si>
    <t>B</t>
  </si>
  <si>
    <t>Gaismekļi</t>
  </si>
  <si>
    <t>Gaismeklis  LED 47W,3650lm,78lm/W, 4000K,high-flux PCB LED modules, mid-power SMD LED, CRI &gt; 80, MacAdam ≤ 3, 50.000h L80 B10,DALI,Optika: satīna opāla polikarbonāta difuzors (SOP), Korpuss:ekstrudēta alumīnija profils ar pulverveida pārklājumu.L-1538x110x110mm, IP40 v.a. IntraLighting vai ekvivalents</t>
  </si>
  <si>
    <t xml:space="preserve">Sword C SOP 3650lm 47W 840 1538mm DALI IP40 white. Kods: 13721159401        </t>
  </si>
  <si>
    <t>Gaismeklis  LED 47W,3650lm,78lm/W, 4000K,high-flux PCB LED modules, mid-power SMD LED, CRI &gt; 80, MacAdam ≤ 3, 50.000h L80 B10,Optika: satīna opāla polikarbonāta difuzors (SOP), Korpuss:ekstrudēta alumīnija profils ar pulverveida pārklājumu.L-1538x110x110mm, IP40 v.a. IntraLighting vai ekvivalents</t>
  </si>
  <si>
    <t xml:space="preserve">Sword C SOP 3650lm 47W 840 1538mm FO IP40 white. Kods: 13721459401         </t>
  </si>
  <si>
    <t>Gaismeklis  LED 15W, 1780lm, 118lm/W,4000K,high-power COB LED module, CRI &gt; 80, MacAdam ≤ 3, 50.000h L80 B10, augstas efektivitātes optika ar mikroprismatmisko lēcu,polikarbonāta korpuss, stiprināts ar stikla šķiedrām - izturīgs pret karsēšanu 850 °C, D-240mm, H-120mm,IP44  z.a. IntraLighting vai ekvivalents</t>
  </si>
  <si>
    <t>Intralighting Nitor R HE 1780 lm 15W 840 FO IP44 white Kods:14840422001</t>
  </si>
  <si>
    <t>Gaismeklis  LED 28W, 2900lm,103lm/W,4000K, high-power COB LED module, CRI &gt; 80, MacAdam ≤ 3, 50.000h L80 B10, augstas efektivitātes optika ar mikroprismatmisko lēcu,polikarbonāta korpuss, stiprināts ar stikla šķiedrām - izturīgs pret karsēšanu 850 °C,D-240mm, H-120mm, IP44, z.a. IntraLighting vai ekvivalents</t>
  </si>
  <si>
    <t>Intralighting Nitor NITOR HE 2900 lm 28W 840 IP44 Kods:14840432001</t>
  </si>
  <si>
    <t>Gaismeklis  LED 22W,2200lm,100lm/W,4000K,high-power COB LED module, CRI &gt; 80, MacAdam ≤ 3, 50.000h L80 B10, augstas efektivitātes optika ar mikroprismatmisko lēcu,polikarbonāta korpuss, stiprināts ar stikla šķiedrām - izturīgs pret karsēšanu 850 °C, D-240mm, H-120mm, IP44, z.a. IntraLighting vai ekvivalents</t>
  </si>
  <si>
    <t>Intralighting  Nitor R HE 2200 lm 22W 840 FO IP44 white Kods:14840442001</t>
  </si>
  <si>
    <t>Gaismeklis  LED 15W, 1900lm,126lm/W,4000K,high-power COB LED module, CRI &gt; 80, MacAdam ≤ 3, 50.000h L80 B10, augstas efektivitātes optika ar mikroprismatmisko lēcu,polikarbonāta korpuss, stiprināts ar stikla šķiedrām - izturīgs pret karsēšanu 850 °C,D-240mm, H-120mm, IP20, 4000K, z.a. IntraLighting vai ekvivalents</t>
  </si>
  <si>
    <t>Intralighting  Nitor R HE 1900 lm 15W 840 FO IP20 white Kods:14842422001</t>
  </si>
  <si>
    <t xml:space="preserve">Gaismeklis  LED 22W, 2300lm, 105lm/W,4000K,high-power COB LED module, CRI &gt; 80, MacAdam ≤ 3, 50.000h L80 B10, augstas efektivitātes optika ar mikroprismatmisko lēcu,polikarbonāta korpuss, stiprināts ar stikla šķiedrām - izturīgs pret karsēšanu 850 °C,D-240mm,H-120mm, IP20, 4000K, z.a. IntraLighting vai ekvivalents
</t>
  </si>
  <si>
    <t>Intralighting  Nitor R HE 2300 lm 22W 840 FO IP20 white Kods:14842442001</t>
  </si>
  <si>
    <t xml:space="preserve">Gaismeklis  LED 28W,3100lm,110lm/W,4000K,high-power COB LED module, CRI &gt; 80, MacAdam ≤ 3, 50.000h L80 B10, augstas efektivitātes optika ar mikroprismatmisko lēcu,polikarbonāta korpuss, stiprināts ar stikla šķiedrām - izturīgs pret karsēšanu 850 °C,D-240mm, H-120mm, IP20, 4000K, z.a. IntraLighting vai ekvivalents
</t>
  </si>
  <si>
    <t>Intralighting  Nitor R HE 3100 lm 28W 840 FO IP20 white Kods:14842432001</t>
  </si>
  <si>
    <t>LED spoguļgaismeklis 11W,1300lm, 118lm/W, 4000K,PMMA opāla difuzors, Korpuss:anodēts alumīnija profils, L- 574x50x60mm, v/a, IP 44, LUXIONA vai ekvivalents</t>
  </si>
  <si>
    <t>X-WALL K9 LED</t>
  </si>
  <si>
    <t>LED nakts apgaismojums, 7W, 275lm, 29lmm/W,4000K, Alumīnija korpuss ar poliestera pulvera pārklājumu - krāsa:AN-96 / antracīts pelēks / tekstūrēts.D-224x55x61mm,IP65, IK07 z.a. PERFORMANCE IN LIGHTING vai ekvivalents</t>
  </si>
  <si>
    <t>PERFORMANCE IN LIGHTING,  INSERT+ 1 7W 4K AN3 Kods:304119</t>
  </si>
  <si>
    <t>Avārijas gaismeklis  LED 3W, 132X132X54, IP 41, ar bateriju 1h un Autotestu- Premium,, AWEX LVPR/1W/B vai ekvivalents</t>
  </si>
  <si>
    <t>AWEX LVPR/1W/B</t>
  </si>
  <si>
    <t xml:space="preserve">Evakuācijas gaismeklis LED 2W,337x189x57 IP44, centrālai baterijas sistēmai,AWEX INFINITY II ALL vai ekvivalents, centrālās baterijas sistēmai
</t>
  </si>
  <si>
    <t>AWEX                     INFINITY II AL IF2ALS/2W/Z/CB/ADE/WH</t>
  </si>
  <si>
    <t xml:space="preserve">Avārijas gaismeklis  LED 1W, 132X132X54, IP 41, 4000K,  ar bateriju 1h un Autotestu- Premium,, AWEX LVPR/1W -  vai ekvivalents
</t>
  </si>
  <si>
    <t xml:space="preserve">AWEX LVPR/1W - </t>
  </si>
  <si>
    <t>C</t>
  </si>
  <si>
    <t>Apgaismojuma komutācija</t>
  </si>
  <si>
    <t>Herm.slēdzis,10A, z.a., ar kārbu IP 44</t>
  </si>
  <si>
    <t>Merten System M</t>
  </si>
  <si>
    <t>Dubultais slēdzis ,10A, z.a. ar kārbu IP 20</t>
  </si>
  <si>
    <t>Herm. dubultais slēdzis ,10A, z.a. ar kārbu IP 44</t>
  </si>
  <si>
    <t>Pārslēdzis, 10A, z.a. ar kārbu IP 20</t>
  </si>
  <si>
    <t xml:space="preserve">Touch dim DALI tasterpoga 10A, z.a. ar kārbu IP 20, </t>
  </si>
  <si>
    <t>Klātbūtnes sensors, IP44,  Steinel PC  HF 360, 120x120mm,  augstfrekvences, z/a</t>
  </si>
  <si>
    <t>Steinel</t>
  </si>
  <si>
    <t>Herm. Kārba 1f, IP44</t>
  </si>
  <si>
    <t>Savienojumi</t>
  </si>
  <si>
    <t>Wago</t>
  </si>
  <si>
    <t>D</t>
  </si>
  <si>
    <t>Kabeļi/ kabeļu aizsardzība</t>
  </si>
  <si>
    <t>Kabelis NYY-J 5x16</t>
  </si>
  <si>
    <t>Faber kabel</t>
  </si>
  <si>
    <t>Kabelis NYY-J 5x6</t>
  </si>
  <si>
    <t>Kabelis NYY-J 5x4</t>
  </si>
  <si>
    <t>Kabelis XPJ-5x2.5</t>
  </si>
  <si>
    <t>Draka Keila cables</t>
  </si>
  <si>
    <t>Kabelis XPJ-5x1.5</t>
  </si>
  <si>
    <t>Kabelis XPJ-4x1.5</t>
  </si>
  <si>
    <t>Kabelis XPJ-3x2.5</t>
  </si>
  <si>
    <t>Kabelis XPJ-3x1.5</t>
  </si>
  <si>
    <t>Kabelis XPJ-2x1.5</t>
  </si>
  <si>
    <t>Gofrēta Aizsargcaurule 20 mm</t>
  </si>
  <si>
    <t>Evopipes</t>
  </si>
  <si>
    <t>Gofrēta Aizsargcaurule 16 mm</t>
  </si>
  <si>
    <t>Gludsienu PE aizsargcaurule D=20mm</t>
  </si>
  <si>
    <t>Stiprinājumi/savilces/marķieri</t>
  </si>
  <si>
    <t>Sapiselco</t>
  </si>
  <si>
    <t>E</t>
  </si>
  <si>
    <t>Elektroietaises/ kontaktligzdas</t>
  </si>
  <si>
    <t>Kontaktligzda ar zem.,16A,z.a, L+N+PE, ar kārbu IP44.</t>
  </si>
  <si>
    <t>Kontaktligzda divvietīgā ar zem.,16A,z.a, L+N+PE, ar kārbu IP44.</t>
  </si>
  <si>
    <t>Kontaktligzda ar zem.,16A,z.a, L+N+PE, ar kārbu IP20.</t>
  </si>
  <si>
    <t xml:space="preserve">Izvads 1 fāzes 230V 16A, L+N+PE </t>
  </si>
  <si>
    <t>F</t>
  </si>
  <si>
    <t>Kabeļu plauku sistēma</t>
  </si>
  <si>
    <t>Zn Kabeļu rene 60x200 C-1-C-2</t>
  </si>
  <si>
    <t>Obo</t>
  </si>
  <si>
    <t>Zn Kabeļu trepe 60x400 C-1-C-2</t>
  </si>
  <si>
    <t>Zn Kabeļu rene (ugunsdroša)  60x100 C-1-C-2</t>
  </si>
  <si>
    <t>Kabeļu renes Pagrieziens 90°  200</t>
  </si>
  <si>
    <t>Kabeļreņu stiprinājumi-piekārti no griestiem</t>
  </si>
  <si>
    <t>Ugunsdrošas putas CFS-F FX</t>
  </si>
  <si>
    <t>Kabeļu renes T veida savienojums 200/200/200</t>
  </si>
  <si>
    <t>Dalīta gala apdare ar līmi SEH5 5x15-59mm; 5x4-70mm²</t>
  </si>
  <si>
    <t>CellPack</t>
  </si>
  <si>
    <t>Vads H07V-K 1x16mm²</t>
  </si>
  <si>
    <t>Vads H07V-K 1x6mm2</t>
  </si>
  <si>
    <t>Palīgmateriāli, savienojumi</t>
  </si>
  <si>
    <t>Switch 50 port Cisco</t>
  </si>
  <si>
    <t>SLM2048T SG200-50</t>
  </si>
  <si>
    <t>Patch panelis Cat6</t>
  </si>
  <si>
    <t xml:space="preserve">24p Cat6 UTP B3 </t>
  </si>
  <si>
    <t xml:space="preserve">Cat6 UTP patch kabelis 1.0m </t>
  </si>
  <si>
    <t>Cat6 UTP 1m</t>
  </si>
  <si>
    <t xml:space="preserve">Cat6 UTP patch kabelis 3.0m </t>
  </si>
  <si>
    <t>Cat6 UTP 3m</t>
  </si>
  <si>
    <t>Kabeļu organaizeris horizontālais</t>
  </si>
  <si>
    <t xml:space="preserve">Kabelis </t>
  </si>
  <si>
    <t>B3 Cat6 4x2x0.5 LSZH (Low Smoke Zero Halogen)</t>
  </si>
  <si>
    <t xml:space="preserve">Vienvietīgais datu rozetes komplekti ar kārbu un rāmīšiem </t>
  </si>
  <si>
    <t>kpl.</t>
  </si>
  <si>
    <t>Ugunsdrošās putas caurumu aizpildīšanai</t>
  </si>
  <si>
    <t>Aizsargcaurule gofrētā d25 mm</t>
  </si>
  <si>
    <t xml:space="preserve">Gofrēta dubultsienu caurule D=50mm 450N </t>
  </si>
  <si>
    <t>EVOCAB FLEX</t>
  </si>
  <si>
    <t>Kabeļu trepe 60x300mm 3m biezums=1mm C1-C2 KS20-300</t>
  </si>
  <si>
    <t>MEKA PRO</t>
  </si>
  <si>
    <t xml:space="preserve"> Kabeļu trepes līkums 90° 300x154mm R=300 KS90-300/KSF </t>
  </si>
  <si>
    <t>Savienojums 300x60mm RSS-300-60</t>
  </si>
  <si>
    <t xml:space="preserve"> Kabeļu trepes T-veida savienojums 60x300mm R=1000mm KST-300 </t>
  </si>
  <si>
    <t>Spaile ar uzgiezni M10 L=100mm</t>
  </si>
  <si>
    <t>Montāžas plāksne L=3m</t>
  </si>
  <si>
    <t>Alumīnija stiprinājums (ankeris) M10</t>
  </si>
  <si>
    <t>Uzgriežņu komplekts</t>
  </si>
  <si>
    <t>Montāžas un stiprināšanas materiāli</t>
  </si>
  <si>
    <t>IP videokamera (iekštelpās)</t>
  </si>
  <si>
    <t>HikVision DS-2CD2532F-IS</t>
  </si>
  <si>
    <t>Kabelis</t>
  </si>
  <si>
    <t>B3 Cat6 UTP</t>
  </si>
  <si>
    <t>Sistēmas devēji:</t>
  </si>
  <si>
    <t xml:space="preserve">Adreses kombinēts dūmu un siltuma devējs </t>
  </si>
  <si>
    <t>6000/OPHT</t>
  </si>
  <si>
    <t xml:space="preserve">Devēju bāze </t>
  </si>
  <si>
    <t>6000/BASE</t>
  </si>
  <si>
    <t>Izolators</t>
  </si>
  <si>
    <t>6000/FUI</t>
  </si>
  <si>
    <t>Izolatoru bāze</t>
  </si>
  <si>
    <t>6000/DIP</t>
  </si>
  <si>
    <t>Rokas adreses trauksmes poga ar izolatoru</t>
  </si>
  <si>
    <t>6000/BGK</t>
  </si>
  <si>
    <t>Vadības modulis</t>
  </si>
  <si>
    <t>6000/MICCO</t>
  </si>
  <si>
    <t>Adrešu sirēna</t>
  </si>
  <si>
    <t>6000/SYM2R</t>
  </si>
  <si>
    <t>Adrešu sirēnas bāze</t>
  </si>
  <si>
    <t>6000/ASB2</t>
  </si>
  <si>
    <t>Iznesamais LED indikators</t>
  </si>
  <si>
    <t>Instalācijas materiāli:</t>
  </si>
  <si>
    <t>Plastmasas kaste adrešu moduļiem</t>
  </si>
  <si>
    <t>kompl.</t>
  </si>
  <si>
    <t xml:space="preserve"> 2x2x0.8+0.8 (E30) Eurosafe</t>
  </si>
  <si>
    <t xml:space="preserve">Kabelis  </t>
  </si>
  <si>
    <t xml:space="preserve">NHXN-FE180/E30 3x2.5mm2 </t>
  </si>
  <si>
    <t>Kabelis paneļu apvienošanai tīklā</t>
  </si>
  <si>
    <t>UTP kat. 6</t>
  </si>
  <si>
    <t>Instalācijas materiāli</t>
  </si>
  <si>
    <t>Starpsienu urbšanas darbi</t>
  </si>
  <si>
    <t xml:space="preserve">gab. </t>
  </si>
  <si>
    <t>Ugunsdrošais pildījums</t>
  </si>
  <si>
    <t xml:space="preserve"> (java GVS Fire Stop )</t>
  </si>
  <si>
    <t>PIEEJAS KONTROLE</t>
  </si>
  <si>
    <t>Elektromagnēts ar stāvokļa kontroli uz 250Kg</t>
  </si>
  <si>
    <t>ZW600R</t>
  </si>
  <si>
    <t>Balss trauksmes izziņošanas sistēma</t>
  </si>
  <si>
    <t xml:space="preserve">Līnijas gala iekārtas </t>
  </si>
  <si>
    <t>PLN1-EOL</t>
  </si>
  <si>
    <t>Griestu skaļrunis (3/6Watt); piekārtie griesti</t>
  </si>
  <si>
    <t>LBC3086/41</t>
  </si>
  <si>
    <t>Griestu skaļrunis (3/6Watt); virsapmetuma</t>
  </si>
  <si>
    <t>LB1-UM06E-1</t>
  </si>
  <si>
    <t>Nedegošs korpuss piekārto giestu skaļrunim</t>
  </si>
  <si>
    <t>LBC3081/02</t>
  </si>
  <si>
    <t>EVAC. Savienošais adapteris ar termodrošinātāju</t>
  </si>
  <si>
    <t>Ugunsizturīgs kabelis 3x1,5 (E30)</t>
  </si>
  <si>
    <t>3x1,5 (E30)</t>
  </si>
  <si>
    <t xml:space="preserve">m </t>
  </si>
  <si>
    <t>7.stāvs ziemeļu daļa</t>
  </si>
  <si>
    <t>Stāva kontrolieris Systevo 72700A1</t>
  </si>
  <si>
    <t>Stāva kontroliera tīkla karte 72700C1</t>
  </si>
  <si>
    <t>Stāva līnijas pasīvais galaslēdzis 72639A</t>
  </si>
  <si>
    <t>Pasīvā galaslēdža montāžas vāks 88910A3N</t>
  </si>
  <si>
    <t>Stāva barošanas bloks 10A 89954R5</t>
  </si>
  <si>
    <t>Stāva UPS modulis 10A 89954C7</t>
  </si>
  <si>
    <t>Palātas vadības terminālis 76921B1</t>
  </si>
  <si>
    <t>Palātas vadības termināļa reģipša montāžas plate 76919B1</t>
  </si>
  <si>
    <t>Palātas indikācijas lampa 72569DL</t>
  </si>
  <si>
    <t>Palātas indikācijas lampas pamatne 72569Z4</t>
  </si>
  <si>
    <t>Pacienta gultas modulis 74188A1</t>
  </si>
  <si>
    <t>Pacienta gultas moduļa montāžas plate konsolei 74174D1</t>
  </si>
  <si>
    <t>Pacienta pults VIP palātām 74133A1</t>
  </si>
  <si>
    <t>Pacienta pults VIP palātām sienas turētājs 74131B1</t>
  </si>
  <si>
    <t>Pacienta pults parastajām palātām 74154C7</t>
  </si>
  <si>
    <t>Pacienta pults parastajām palātām sienas turētājs 74154Z1</t>
  </si>
  <si>
    <t>Izs./Ats. modulis dušas telpām 73642B3</t>
  </si>
  <si>
    <t>Izs./Ats. moduļa dušas telpām montāžas vāks 88882A3N</t>
  </si>
  <si>
    <t>Izsaukuma modulis ar striķīti dušas telpām 70045A3</t>
  </si>
  <si>
    <t>Izsaukuma moduļa ar striķīti dušas telpām montāžas vāks 88880A3</t>
  </si>
  <si>
    <t>Vienvietīgo moduļu montāžas rāmis dušas telpām 88914A3</t>
  </si>
  <si>
    <t>Vienvietīgo moduļu montāžas rāmis dušas telpām 88914A3N</t>
  </si>
  <si>
    <t>Informatīvais LED gaiteņa displejs</t>
  </si>
  <si>
    <t>Vadības modulis palātai 79813C1</t>
  </si>
  <si>
    <t>Vadības moduļa palātai montāžas vāks 88912B3N</t>
  </si>
  <si>
    <t>Vadības moduļa palātai kabelis 89735S6</t>
  </si>
  <si>
    <t>Stāva barošanas bloka montāžas kaste</t>
  </si>
  <si>
    <t>Stāva UPS moduļa montāžas kaste</t>
  </si>
  <si>
    <t>Stāva MIS automātslēdzis 10A</t>
  </si>
  <si>
    <t>Plastmasas montāžas caurule kabeļiem D20mm</t>
  </si>
  <si>
    <t>Gofrētā caurule kabeļiem D16mm un kanālu štrobēšana</t>
  </si>
  <si>
    <t>Montāžas stiprinājumi</t>
  </si>
  <si>
    <t>Cat5e FTP kabelis stāva komponentēm</t>
  </si>
  <si>
    <t>24V elektrobarošanas kabelis 2x2.5mm</t>
  </si>
  <si>
    <t>220V elektrobarošanas kabelis 3x2.5mm</t>
  </si>
  <si>
    <t>Cat6 FTP kabelis servera savienojumam</t>
  </si>
  <si>
    <t>Gaiteņa vītā pāra līnijas kabelis YTKSY 2x2x0,8mm</t>
  </si>
  <si>
    <t>Ekranēts mikrofona kabelis 2x0.3Smm</t>
  </si>
  <si>
    <t>AWG 28-40 plakanais kabelis</t>
  </si>
  <si>
    <t>Konektori 40 dzīslu plakanajam kabelim</t>
  </si>
  <si>
    <t>Montāžas nozarkārba</t>
  </si>
  <si>
    <t>Cat5e UTP kabelis konsoļu apgaismojuma vadībai</t>
  </si>
  <si>
    <t>Vara caurule 8mm</t>
  </si>
  <si>
    <t>Vara caurule lOmm</t>
  </si>
  <si>
    <t>Vara caurule 12mm</t>
  </si>
  <si>
    <t>Vara caurule 15mm</t>
  </si>
  <si>
    <t>Vara līkums 90° 8mm</t>
  </si>
  <si>
    <t>Vara līkums 90° 10mm</t>
  </si>
  <si>
    <t>Vara līkums 90° 12mm</t>
  </si>
  <si>
    <t>Vara līkums 90° 15mm</t>
  </si>
  <si>
    <t>Vara mufe 8mm</t>
  </si>
  <si>
    <t>Vara mufe lOmm</t>
  </si>
  <si>
    <t>Vara mufe 12mm</t>
  </si>
  <si>
    <t>Vara mufe 15mm</t>
  </si>
  <si>
    <t>Vara pāreja 15-12mm</t>
  </si>
  <si>
    <t>Vara pāreja 12-10mm</t>
  </si>
  <si>
    <t>Vara pāreja 12-8mm</t>
  </si>
  <si>
    <t>Vara pāreja 10-8mm</t>
  </si>
  <si>
    <t>Vara Tsavienojums 8mm</t>
  </si>
  <si>
    <t>Vara Tsavienojums lOmm</t>
  </si>
  <si>
    <t>Vara T savienojums 12mm</t>
  </si>
  <si>
    <t>Enkurskrūve HUS3-A6</t>
  </si>
  <si>
    <t>Cauruļskava MP-HI M8/M10</t>
  </si>
  <si>
    <t>Gofrētās caurules stiprinājumi</t>
  </si>
  <si>
    <t>Gofrēta caurule 20mm</t>
  </si>
  <si>
    <t>Greggersen vai analogs gāzu kontroles un trauksmes panelis 1 gāzei</t>
  </si>
  <si>
    <t>Sienas konsole Trilux Kubion Premium rasējums Nr.l</t>
  </si>
  <si>
    <t>Sienas konsole Trilux Kubion Premium rasējums Nr.2</t>
  </si>
  <si>
    <t>Sienas konsole Trilux Kubion/VS100 rasējums Nr.4</t>
  </si>
  <si>
    <t>Sienas konsole Trilux Kubion Premium rasējums Nr.5</t>
  </si>
  <si>
    <t>Sienas konsole Trilux Kubion Premium rasējums Nr.6</t>
  </si>
  <si>
    <t>Greggersen vai analogs ventilis medicīnas gāzēm</t>
  </si>
  <si>
    <t>Tehnoloģiskie urbumi</t>
  </si>
  <si>
    <t>Vara krāsojums lodējuma vietām 400ml</t>
  </si>
  <si>
    <t>Gāzu sistēmas marķējumi</t>
  </si>
  <si>
    <t>Slāpeklis 20L</t>
  </si>
  <si>
    <t>Ūdeņradis 20L</t>
  </si>
  <si>
    <t>Elektrodi</t>
  </si>
  <si>
    <t>Materiāls ugunsdrošiem starpsienu aizpildījumiem HILTI</t>
  </si>
  <si>
    <t>Elektroinstalācija materiāli (cauruļvadu zemējums, iekārtu pieslēgums elektrības tīklam)</t>
  </si>
  <si>
    <t xml:space="preserve">Valsts sabiedrība ar ierobežotu atbildību "Nacionālais rehabilitācjas centrs "Vaivari""
ēkas 6 un 7. stāva ziemeļu spārna telpas platībā 1360m2 (7. stāvs) </t>
  </si>
  <si>
    <t>Starpsienu demontāža</t>
  </si>
  <si>
    <t>m3</t>
  </si>
  <si>
    <t>Savienoto sanitārtehnisko telpu grīdas konstrukcijas demontāža</t>
  </si>
  <si>
    <t>Grīdas seguma demontāža</t>
  </si>
  <si>
    <t>m2</t>
  </si>
  <si>
    <t>Iekšdurvju demontāža</t>
  </si>
  <si>
    <t>Piekaramo griestu demontāža</t>
  </si>
  <si>
    <t>Apmetuma demontāža</t>
  </si>
  <si>
    <t>Būvgružu izvešana</t>
  </si>
  <si>
    <t>Dažādi demontāžas darbi</t>
  </si>
  <si>
    <t>c/h</t>
  </si>
  <si>
    <t>Konteineru noma</t>
  </si>
  <si>
    <t>Būvgružu savākšana,aizvešana uz atbērtni</t>
  </si>
  <si>
    <t>Būvgružu pieņemšana atbērtnē-poligonā K=1,6,  nodošana pārstrādei</t>
  </si>
  <si>
    <t>Iekšsienas (AR-7)7 stāvs</t>
  </si>
  <si>
    <t>Tips Si1</t>
  </si>
  <si>
    <t>Metāla profila starpsienas karkasa uzstādīšana  UW 50 profils, CW 50 profils palīgmateriāli, stiprinājumi</t>
  </si>
  <si>
    <t>Skaņas izolācijas ierīkošana, Paroc vate EXTRA vai ekvivalents, b=40 mm</t>
  </si>
  <si>
    <t>Karkasa apšuvums ar ģipškartonu  Knauf Piano GKF 2. kārtās</t>
  </si>
  <si>
    <t>Tips Si2</t>
  </si>
  <si>
    <t>Karkasa apšuvums ar ģipškartonu  Knauf Green GKBI 2. kārtās</t>
  </si>
  <si>
    <t>Karkasa apšuvums ar ģipškartonu  Knauf White GKB 2. kārtās</t>
  </si>
  <si>
    <t>Tips Si3</t>
  </si>
  <si>
    <t>Metāla profila starpsienas karkasa uzstādīšana  UW 75 profils, CW 75 profils palīgmateriāli, stiprinājumi</t>
  </si>
  <si>
    <t>Skaņas izolācijas ierīkošana, Paroc vate EXTRA vai ekvivalents, b=60 mm</t>
  </si>
  <si>
    <t>Karkasa apšuvums ar ģipškartonu  Knauf Red GKF 2. kārtās</t>
  </si>
  <si>
    <t>Tips Si4</t>
  </si>
  <si>
    <t>Tips Si6</t>
  </si>
  <si>
    <t>Tips Si8</t>
  </si>
  <si>
    <t>Sienu mūrēšana ar ķieģeļiem, b=120 mm</t>
  </si>
  <si>
    <t>Dzintra Cīrule</t>
  </si>
  <si>
    <t>Sertifikāta Nr.10-0363</t>
  </si>
  <si>
    <t>Kāpņu K-1  izbūve saskaņā ar AR-8 . Lamināts ; Kāpņu leņķa līstes50x5mm; krāsots Knauf Braun ģipškartons; metāla loksne 5 mm, palīgmateriāli, stiprinājumi</t>
  </si>
  <si>
    <t>G1</t>
  </si>
  <si>
    <t>Virsmas attīrīšana</t>
  </si>
  <si>
    <t>Grīdas gruntēšana 2k. WEBER MD 16  vai ekvivalents</t>
  </si>
  <si>
    <t>Grīdu izlīdzināšana ~4 mm  špaktele Weber floor 110 Fine  vai ekvivalents</t>
  </si>
  <si>
    <t>G2</t>
  </si>
  <si>
    <t>Izlīdzinošs beramā keramzīta slānis 20 mm</t>
  </si>
  <si>
    <t>Akmens vates (PAROC ) iestrāde   karkasā siltuma /skaņas izolācijai</t>
  </si>
  <si>
    <t>Paroc SSB1 50 mm  vai ekvivalents</t>
  </si>
  <si>
    <t>Izolācijas slāņa ierīkošana</t>
  </si>
  <si>
    <r>
      <t>m</t>
    </r>
    <r>
      <rPr>
        <vertAlign val="superscript"/>
        <sz val="10"/>
        <rFont val="Arial"/>
        <family val="2"/>
        <charset val="186"/>
      </rPr>
      <t>2</t>
    </r>
  </si>
  <si>
    <t>Polietilēna plēve 200mk</t>
  </si>
  <si>
    <t>"Estrich" javas klona grīdu ierīkošana (līdz 60 mm), slīpēšana, deformācijas šuvju izgriezšana</t>
  </si>
  <si>
    <t>Cements, smilts, polipropilēna šķiedras</t>
  </si>
  <si>
    <t>Grīdas gruntēšana 2k.</t>
  </si>
  <si>
    <t>WEBER prim.801 vai ekvivalents</t>
  </si>
  <si>
    <t>Hidroizolācijas ierīkošana WEBER TEC 822 2 kārtas vai ekvivalents</t>
  </si>
  <si>
    <t>G3</t>
  </si>
  <si>
    <t>Lamināta apakšklāja slāņa ierīkošana</t>
  </si>
  <si>
    <t>Lamināta parketa iesegšana Classen Impression 4V Ozols Bassano 33. klase vai ekvivalents</t>
  </si>
  <si>
    <t xml:space="preserve">Grīdu apdare un grīdlīstes </t>
  </si>
  <si>
    <t xml:space="preserve">Grīdas špaktelēšana ar Vetonit 3000 </t>
  </si>
  <si>
    <t>Vetonit 3000 Nobeiguma līdzinātājs vai ekvivalents</t>
  </si>
  <si>
    <t>Linoleja grīdu iesegšana  uzlocīts uz sienas</t>
  </si>
  <si>
    <t>Linolejs Sarlon saskaņā ar IN projektu vai ekvivalents</t>
  </si>
  <si>
    <t xml:space="preserve">Linoleja līme </t>
  </si>
  <si>
    <t>Metināšana diegs</t>
  </si>
  <si>
    <t>Iekšdurvju montāža saskaņā ar AR-6</t>
  </si>
  <si>
    <t>Di1  ( 1,1x2,1 m)</t>
  </si>
  <si>
    <t>Di2  ( 1,1x2,1 m)</t>
  </si>
  <si>
    <t>Di3u  ( 0,75x2,1 m)</t>
  </si>
  <si>
    <t>Di4  ( 0,6x1,9 m)</t>
  </si>
  <si>
    <t>Di5  ( 0,6x1,9 m)</t>
  </si>
  <si>
    <t>Di6  ( 0,8x2,1 m)</t>
  </si>
  <si>
    <t>Di7u  ( 3,58x2,3 m)</t>
  </si>
  <si>
    <t>Montāžas materiāli (blīvējošs materiāls, stiprinājumi u.c.)</t>
  </si>
  <si>
    <t>Durvju apmaļu uzstādīšana saskaņā ar AR-6 funierētas, nažfiniera suga-ozols, lakota</t>
  </si>
  <si>
    <t>Durvju apmaļu uzstādīšana saskaņā ar AR-6 MDF, krāsotas</t>
  </si>
  <si>
    <t xml:space="preserve">Griesti  </t>
  </si>
  <si>
    <t>Piekārto griestu ierīkošana-Piekārti moduļtipa griesti 1200х600х20 mm Rockfon MediCare Plus А24 t.sk. Nesošās metāla karkasa konstrukcijas, stiprinājumi</t>
  </si>
  <si>
    <t xml:space="preserve">Griestu apmetuma izveidošana 10 mm kaļķa cementa javu </t>
  </si>
  <si>
    <t xml:space="preserve">Knauf sistēmas iekārto griestu metāla karkasa D112 ierīkošana </t>
  </si>
  <si>
    <t>Karkasu  apšūšana ar ģipškartonu (2kārta). Knauf ģipškartona plātne GKB Knauf skrūves TN 25 mm garas.</t>
  </si>
  <si>
    <t>Karkasu  apšūšana ar ģipškartonu (2kārta). Knauf ģipškartona plātne GKBI..Knauf skrūves TN 25 mm garas.</t>
  </si>
  <si>
    <t>Griestu špaktelēšana, slīpēšana</t>
  </si>
  <si>
    <t>Dziļumgrunts</t>
  </si>
  <si>
    <t>špaktele WeberVetonit JS vai ekvivalents</t>
  </si>
  <si>
    <t>Smilšpapīrs</t>
  </si>
  <si>
    <t>špaktele Weber WH vai ekvivalents</t>
  </si>
  <si>
    <t xml:space="preserve">Sagatavotu griestu gruntēšana </t>
  </si>
  <si>
    <t>Grunts Scotte Grund vai ekvivalents</t>
  </si>
  <si>
    <t>Sagatavotu griestu krāsošana  2k.</t>
  </si>
  <si>
    <t>Lateksa krāsa Beckerplast vai ekvivalents</t>
  </si>
  <si>
    <t xml:space="preserve">Sienas </t>
  </si>
  <si>
    <t>Sienu apmetuma izveidošana   kaļķa-cementa apmetums WEBER T-1 vai ekvivalents</t>
  </si>
  <si>
    <t>Sienu špaktelēšana, slīpēšana t.sk. Ailu apmales</t>
  </si>
  <si>
    <t xml:space="preserve">grunts </t>
  </si>
  <si>
    <t>Sagatavotu sienu gruntēšana krāsām</t>
  </si>
  <si>
    <t>Grunts Caparol vai ekvivalents</t>
  </si>
  <si>
    <t>Sagatavotu sienu krāsošana ar tonētām krāsām 2k.</t>
  </si>
  <si>
    <t>Lateksa krāsa Caparol Samtex 7 vai ekvivalents vai ekvivalents</t>
  </si>
  <si>
    <t>Homogēna seguma iesegšana  uz sienas</t>
  </si>
  <si>
    <t>FORBO Onyx+ saskaņā ar IN projektu vai ekvivalents</t>
  </si>
  <si>
    <t xml:space="preserve">līme </t>
  </si>
  <si>
    <t xml:space="preserve">Ozolkoka finierēti sienas paneļi gaiteņos, lakoti naturālā tonī </t>
  </si>
  <si>
    <t>Tērauda cokolu uzstādīšana gaiteņos</t>
  </si>
  <si>
    <t xml:space="preserve">Demontāžas darbi </t>
  </si>
  <si>
    <t>Sienas</t>
  </si>
  <si>
    <t xml:space="preserve">Kāpnes </t>
  </si>
  <si>
    <t xml:space="preserve">Grīdas </t>
  </si>
  <si>
    <t xml:space="preserve">Ailu aizpildījuma elementi </t>
  </si>
  <si>
    <t xml:space="preserve">Iekšējie apdares darbi </t>
  </si>
  <si>
    <t>Telpu numuru plāksnītes uzstādīšana saskaņā ar IN-27</t>
  </si>
  <si>
    <t>Telpu nosaukumu plāksnītes uzstādīšana IN-27</t>
  </si>
  <si>
    <t>Santehnika 7. stāvs-sanmezgliem ar dušu</t>
  </si>
  <si>
    <t>WC poda uzstādīšana - Pods grīdas, 430mm augsts, 360x680mm, universāls izvads, balts /Jika Mio H82371600 00001
Skalojamā kaste, pievads no apakšas, balta / Jika Mio H8277130002421
Poda sēdriņķis ar vāku Soft Close, balts / Jika Mio-Cubito, H8927123000001
2 vai ekvivalents</t>
  </si>
  <si>
    <t xml:space="preserve">Izlietnes 45x37cm ar sifonu un krānu uzstādīšana - Izlietnes maisītājs ar pop-up, hroms / Grohe BauEdge, 23328000
Izlietne 450x370 mm, balta keramika / Jika Lyra Plus H8153820001041
Izlietnes sifons 1¼ x 32mm, hromēts misiņš / Wirquin Lineis 31608002 vai ekvivalents
</t>
  </si>
  <si>
    <t>Bidē duša uzstādīšana - Maisītājs ar bidettu no sienas, hroms, vads 1250mm / Cristina Wj67651 vai ekvivalents</t>
  </si>
  <si>
    <t>Dvieļa žāvētāja uzstādīšana - Dvieļu žāvētājs M-veida D=25/500x400 2d. nerūs.tērauds / Rosella 2255040 vai ekvivalents</t>
  </si>
  <si>
    <t>Dušas komplekta uztādīšana - Iebūv. dušas galva ar turētāju D=100mm, 9.5l, hroms / Grohe New Tempesta Cosmo 100 IV
Iebūvētais vannas/dušas maisītājs, hroms / Grohe Eurosmart Cosmo 32879000
Iebūvējamā maisītāja zemapmetuma daļa / Grohe Rapido-E 35501000
Dušas izvads ar dušas galvas turētaju, hroms / Grohe Relexa 28628000
Dušas galva, 100 I, d=100 mm, hroms / Grohe Tempesta New 27852001
Dušas vads 1500 mm, hroms / Grohe Silverflex Neu 28364000 vai ekvivalents</t>
  </si>
  <si>
    <t>Santehnika 7. stāvs - LUX PALĀTU SANMEZGLIEM</t>
  </si>
  <si>
    <t xml:space="preserve">Speciālā WC poda ar invalīdu rokturi uzstādīšana - Pods paaugstināts, balts 355x650mm, universāls izvads / Ifo Sign IC 687200001 
Roku balsti podiem - kompl. ar diviem tualetes papīra turētājiem, balti / Ifo 98126
Poda sēdriņķis ar vāku cietais, balts, Soft Close / Ifo Sign QR/SC 99263 vai ekvivalents
</t>
  </si>
  <si>
    <t>Invalīdu izlietnes 60cm ar sifonu un krānu uzstādīšana - Izlietnes maisītājs ar pop-up, hroms / Euroeco Special
Invalīdu izlietne 60cm plata, balta keramika / Gustavsberg 5G786001
Izlietnes sifons invalīdu, novirzītais, plastmasa, balts / Jika H8942460000001 vai ekvivalents</t>
  </si>
  <si>
    <t>Dvieļa žāvētāja uzstādīšana - Dvieļu žāvētājs M-veida D=25/600x500 2d. nerūs.tērauds / Rosella 2256050 vai ekvivalents</t>
  </si>
  <si>
    <t>Dušas sienas uzstādīšana - Dušas siena - caursp. stikls 95x200cm ar hromētu kronšteinu / Stikla serviss - Conforto / Dušas durvis veramas 100x200cm, caurp. stikls, hroms / Stikla serviss - Elegante vai ekvivalents</t>
  </si>
  <si>
    <t>Santehnika 7. stāvs-tualetēm</t>
  </si>
  <si>
    <t>WC poda uzstādīšana - Pods grīdas, 430mm augsts, 360x680mm, universāls izvads, balts /Jika Mio H8237160000001
Skalojamā kaste, pievads no apakšas, balta / Jika Mio H8277130002421
Poda sēdriņķis ar vāku Soft Close, balts / Jika Mio-Cubito, H8927123000001 vai ekvivalents</t>
  </si>
  <si>
    <t>Izlietnes 55x45cm ar sifonu un krānu uzstādīšana - Izlietnes maisītājs ar pop-up, hroms / Grohe BauEdge, 23328000 / Izlietne 550x450mm, balta keramika / Jika Lyra Plus 46882 / Izlietnes sifons 1¼ x 32mm, hromēts misiņš / Wirquin Lineis 31608002 vai ekvivalents</t>
  </si>
  <si>
    <t>Santehniskais aprīkojums 7. stāvs</t>
  </si>
  <si>
    <t>Atbalsta rokturis 750x450mm, labā puse, tērauda / Jika Universum H3897220030001 vai ekvivalentu</t>
  </si>
  <si>
    <t>Atbalsta rokturis 750x450mm, kreisā puse, tērauda / Jika Universum H3897120030001 vai ekvivalents</t>
  </si>
  <si>
    <t>Tualetes papīra turētājs pie sienas, bez vāciņa, hromēts / Gedy Canarie A224-13 vai ekvivalents</t>
  </si>
  <si>
    <t>Tualetes birste H370mm, hromētā metāla traukā pie sienas / Gedy Hotellerie 2433/03-13 vai ekvivalents</t>
  </si>
  <si>
    <t>Atkritumu tvertne ar vāku un pedāli - metāls, H~350mm</t>
  </si>
  <si>
    <t>Stikla plauktiņš zem spoguļa 40x10 cm, ar hromētiem kronšteiniem / Jika H3853A10040001 vai ekvivalents</t>
  </si>
  <si>
    <t>Sienas āķis, dubultais, hromēts / Gedy Canarie A226-13  vai ekvivalents</t>
  </si>
  <si>
    <t>Plaukts dušā - režģa groziņš, 2 līmeņu, ar āķi, stūra, 180x180xH340mm, hroms / Gedy 5681-13 vai ekvivalents</t>
  </si>
  <si>
    <t>Soliņš, max. 120 kg, tērauda / Jika Universum H3897180030001 vai ekvivalents</t>
  </si>
  <si>
    <t>Aizkaru stienis 79/220, hroms / Gedy 927521-13 vai ekvivalents</t>
  </si>
  <si>
    <t>Aizkaru stieņa stiprinājums / Gedy 9600-13 vai ekvivalents</t>
  </si>
  <si>
    <t>Aizkari poliestera, bēši 1800mm H=2000mm / Gedy 6018-7736 vai ekvivalents</t>
  </si>
  <si>
    <t>Aizkaru riņķi, 16 gab., caurspīdīgi / Gedy 9216/10-00 vai ekvivalents</t>
  </si>
  <si>
    <t>Spogulis 800x400mm ~20mm alumīnija rāmī</t>
  </si>
  <si>
    <t xml:space="preserve"> Visas atsauces uz materiālu un izstrādājumu izgatavotājfirmām, kuras norādītas būvprojektā, liecina tikai par šo materiālu un izstrādājumu tehniskajiem parametriem un kvalitātes līmeni, to nomaiņa ir iespējama ar citiem tehniski un kvalitatīvi ekvivalentiem materiāliem un izstrādājumiem, iepriekš saskaņojot tos ar projekta autoriem un uzrādot atbilstības sertifikātus.</t>
  </si>
  <si>
    <t>Margas Gerflor decowood escort round handrail  (vai ekvivalents ) diam.40 light oak (wood effect decor) silver tone L 4000 mm , (t.sk. stiprinājums MG040SAA+SP (ik pa 800 mm), ārējais iekšējais stūris, 900 - ML042ANO+A, gala uzmava - ML042ANO+EB, savienojuma elements MG040SCO+J1, skrūves , dībeļi u.c ) ierīkošana</t>
  </si>
  <si>
    <t>Sienas aizsargu  Gerflor wall protection rails IMPACT (vai ekvivalents )  h=200mm, biez. 30mm, PVC,  alumīnijs gaiši pelēks 0002 Gravel t.sk.stiprinājumi, skrūves , dībeļi u.c.ierīkošana</t>
  </si>
  <si>
    <t>Stūru aizsargu Gerflor SPM corner protections profil inox  (vai ekvivalents) 50mm H=900mm, brushed stainless steel, L 800 mm , t.sk. Stiprinājumi, skrūves , dībeļi u.c.  ierīkošana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</si>
</sst>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 #,##0.00_-;_-* &quot;-&quot;??_-;_-@_-"/>
    <numFmt numFmtId="165" formatCode="_-* #,##0.00_-;\-* #,##0.00_-;_-* \-??_-;_-@_-"/>
    <numFmt numFmtId="166" formatCode="m\o\n\th\ d\,\ yyyy"/>
    <numFmt numFmtId="167" formatCode="#.00"/>
    <numFmt numFmtId="168" formatCode="#."/>
    <numFmt numFmtId="169" formatCode="0.0"/>
  </numFmts>
  <fonts count="54">
    <font>
      <sz val="10"/>
      <name val="Arial"/>
      <family val="2"/>
      <charset val="186"/>
    </font>
    <font>
      <sz val="11"/>
      <color theme="1"/>
      <name val="Calibri"/>
      <family val="2"/>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0"/>
      <name val="Arial"/>
      <family val="2"/>
      <charset val="186"/>
    </font>
    <font>
      <b/>
      <sz val="12"/>
      <name val="Arial"/>
      <family val="2"/>
      <charset val="186"/>
    </font>
    <font>
      <sz val="11"/>
      <name val="Arial"/>
      <family val="2"/>
      <charset val="186"/>
    </font>
    <font>
      <b/>
      <sz val="11"/>
      <name val="Arial"/>
      <family val="2"/>
      <charset val="186"/>
    </font>
    <font>
      <sz val="10"/>
      <name val="Helv"/>
      <family val="2"/>
    </font>
    <font>
      <sz val="1"/>
      <color indexed="8"/>
      <name val="Courier"/>
      <family val="1"/>
      <charset val="186"/>
    </font>
    <font>
      <b/>
      <sz val="1"/>
      <color indexed="8"/>
      <name val="Courier"/>
      <family val="1"/>
      <charset val="186"/>
    </font>
    <font>
      <sz val="10"/>
      <name val="Helv"/>
    </font>
    <font>
      <b/>
      <sz val="10"/>
      <name val="Arial"/>
      <family val="2"/>
      <charset val="186"/>
    </font>
    <font>
      <sz val="10"/>
      <name val="Arial"/>
      <family val="2"/>
    </font>
    <font>
      <sz val="10"/>
      <color theme="1"/>
      <name val="Arial"/>
      <family val="2"/>
      <charset val="186"/>
    </font>
    <font>
      <sz val="11"/>
      <color theme="1"/>
      <name val="Arial"/>
      <family val="2"/>
      <charset val="186"/>
    </font>
    <font>
      <b/>
      <sz val="11"/>
      <color theme="1"/>
      <name val="Arial"/>
      <family val="2"/>
      <charset val="186"/>
    </font>
    <font>
      <sz val="12"/>
      <color theme="1"/>
      <name val="Arial"/>
      <family val="2"/>
      <charset val="186"/>
    </font>
    <font>
      <sz val="9"/>
      <name val="Arial"/>
      <family val="2"/>
      <charset val="186"/>
    </font>
    <font>
      <sz val="10"/>
      <color indexed="8"/>
      <name val="Arial"/>
      <family val="2"/>
      <charset val="186"/>
    </font>
    <font>
      <i/>
      <sz val="11"/>
      <color rgb="FF7F7F7F"/>
      <name val="Calibri"/>
      <family val="2"/>
      <charset val="186"/>
      <scheme val="minor"/>
    </font>
    <font>
      <sz val="11"/>
      <name val="Calibri"/>
      <family val="2"/>
      <charset val="186"/>
      <scheme val="minor"/>
    </font>
    <font>
      <sz val="11"/>
      <name val="Times New Roman"/>
      <family val="1"/>
      <charset val="186"/>
    </font>
    <font>
      <b/>
      <sz val="12"/>
      <color theme="1"/>
      <name val="Arial"/>
      <family val="2"/>
      <charset val="186"/>
    </font>
    <font>
      <sz val="10"/>
      <color theme="1"/>
      <name val="Arial"/>
      <family val="2"/>
    </font>
    <font>
      <b/>
      <sz val="10"/>
      <color theme="1"/>
      <name val="Arial"/>
      <family val="2"/>
      <charset val="204"/>
    </font>
    <font>
      <sz val="10"/>
      <name val="Arial"/>
      <family val="2"/>
      <charset val="1"/>
    </font>
    <font>
      <b/>
      <sz val="10"/>
      <name val="Arial"/>
      <family val="2"/>
      <charset val="204"/>
    </font>
    <font>
      <sz val="10"/>
      <color rgb="FF000000"/>
      <name val="Arial"/>
      <family val="2"/>
      <charset val="186"/>
    </font>
    <font>
      <sz val="11"/>
      <color theme="1"/>
      <name val="Arial"/>
      <family val="2"/>
      <charset val="1"/>
    </font>
    <font>
      <sz val="10"/>
      <color theme="1"/>
      <name val="Arial"/>
      <family val="2"/>
      <charset val="1"/>
    </font>
    <font>
      <sz val="11"/>
      <color rgb="FFFF0000"/>
      <name val="Arial"/>
      <family val="2"/>
      <charset val="1"/>
    </font>
    <font>
      <sz val="10"/>
      <color rgb="FFFF0000"/>
      <name val="Arial"/>
      <family val="2"/>
      <charset val="1"/>
    </font>
    <font>
      <sz val="10"/>
      <color rgb="FF000000"/>
      <name val="Arial"/>
      <family val="2"/>
      <charset val="1"/>
    </font>
    <font>
      <b/>
      <sz val="12"/>
      <color rgb="FF000000"/>
      <name val="Arial"/>
      <family val="2"/>
      <charset val="186"/>
    </font>
    <font>
      <b/>
      <sz val="10"/>
      <color indexed="8"/>
      <name val="Arial"/>
      <family val="2"/>
      <charset val="186"/>
    </font>
    <font>
      <sz val="10"/>
      <color rgb="FF222222"/>
      <name val="Arial"/>
      <family val="2"/>
      <charset val="186"/>
    </font>
    <font>
      <sz val="12"/>
      <name val="BaltCenturyOldStyle"/>
      <family val="2"/>
      <charset val="186"/>
    </font>
    <font>
      <b/>
      <sz val="10"/>
      <color theme="1"/>
      <name val="Arial"/>
      <family val="2"/>
      <charset val="186"/>
    </font>
    <font>
      <b/>
      <sz val="11"/>
      <color rgb="FF000000"/>
      <name val="Calibri"/>
      <family val="2"/>
      <charset val="186"/>
      <scheme val="minor"/>
    </font>
    <font>
      <b/>
      <i/>
      <sz val="11"/>
      <color theme="1"/>
      <name val="Arial"/>
      <family val="2"/>
      <charset val="186"/>
    </font>
    <font>
      <b/>
      <u/>
      <sz val="11"/>
      <color theme="1"/>
      <name val="Arial"/>
      <family val="2"/>
      <charset val="186"/>
    </font>
    <font>
      <b/>
      <u/>
      <sz val="11"/>
      <color rgb="FFFF0000"/>
      <name val="Arial"/>
      <family val="2"/>
      <charset val="186"/>
    </font>
    <font>
      <sz val="11"/>
      <color rgb="FF000000"/>
      <name val="Calibri"/>
      <family val="2"/>
      <charset val="204"/>
    </font>
    <font>
      <vertAlign val="superscript"/>
      <sz val="10"/>
      <name val="Arial"/>
      <family val="2"/>
      <charset val="186"/>
    </font>
    <font>
      <b/>
      <i/>
      <u/>
      <sz val="10"/>
      <name val="Arial"/>
      <family val="2"/>
      <charset val="186"/>
    </font>
    <font>
      <sz val="10"/>
      <name val="Arial"/>
      <family val="2"/>
      <charset val="204"/>
    </font>
    <font>
      <b/>
      <i/>
      <sz val="10"/>
      <color theme="1"/>
      <name val="Arial"/>
      <family val="2"/>
      <charset val="186"/>
    </font>
  </fonts>
  <fills count="14">
    <fill>
      <patternFill patternType="none"/>
    </fill>
    <fill>
      <patternFill patternType="gray125"/>
    </fill>
    <fill>
      <patternFill patternType="solid">
        <fgColor indexed="13"/>
        <bgColor indexed="64"/>
      </patternFill>
    </fill>
    <fill>
      <patternFill patternType="solid">
        <fgColor theme="0"/>
        <bgColor indexed="64"/>
      </patternFill>
    </fill>
    <fill>
      <patternFill patternType="solid">
        <fgColor rgb="FFFFFFFF"/>
        <bgColor indexed="64"/>
      </patternFill>
    </fill>
    <fill>
      <patternFill patternType="solid">
        <fgColor indexed="9"/>
        <bgColor indexed="64"/>
      </patternFill>
    </fill>
    <fill>
      <patternFill patternType="solid">
        <fgColor rgb="FFFFFF00"/>
        <bgColor indexed="64"/>
      </patternFill>
    </fill>
    <fill>
      <patternFill patternType="solid">
        <fgColor theme="0"/>
        <bgColor rgb="FFC0C0C0"/>
      </patternFill>
    </fill>
    <fill>
      <patternFill patternType="solid">
        <fgColor rgb="FFD9D9D9"/>
        <bgColor rgb="FFC0C0C0"/>
      </patternFill>
    </fill>
    <fill>
      <patternFill patternType="solid">
        <fgColor rgb="FFFF0000"/>
        <bgColor indexed="64"/>
      </patternFill>
    </fill>
    <fill>
      <patternFill patternType="solid">
        <fgColor theme="0"/>
        <bgColor indexed="26"/>
      </patternFill>
    </fill>
    <fill>
      <patternFill patternType="solid">
        <fgColor theme="9" tint="0.79998168889431442"/>
        <bgColor indexed="26"/>
      </patternFill>
    </fill>
    <fill>
      <patternFill patternType="solid">
        <fgColor theme="9" tint="0.79998168889431442"/>
        <bgColor indexed="64"/>
      </patternFill>
    </fill>
    <fill>
      <patternFill patternType="solid">
        <fgColor theme="0"/>
        <bgColor rgb="FFFFFFCC"/>
      </patternFill>
    </fill>
  </fills>
  <borders count="29">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theme="0" tint="-0.34998626667073579"/>
      </right>
      <top style="thin">
        <color theme="0" tint="-0.34998626667073579"/>
      </top>
      <bottom style="thin">
        <color indexed="64"/>
      </bottom>
      <diagonal/>
    </border>
    <border>
      <left style="thin">
        <color theme="0" tint="-0.34998626667073579"/>
      </left>
      <right style="thin">
        <color theme="0" tint="-0.34998626667073579"/>
      </right>
      <top style="thin">
        <color theme="0" tint="-0.34998626667073579"/>
      </top>
      <bottom style="thin">
        <color indexed="64"/>
      </bottom>
      <diagonal/>
    </border>
    <border>
      <left style="thin">
        <color indexed="55"/>
      </left>
      <right style="thin">
        <color indexed="55"/>
      </right>
      <top style="thin">
        <color indexed="55"/>
      </top>
      <bottom style="thin">
        <color indexed="55"/>
      </bottom>
      <diagonal/>
    </border>
    <border>
      <left style="thin">
        <color indexed="64"/>
      </left>
      <right style="thin">
        <color indexed="55"/>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bottom/>
      <diagonal/>
    </border>
    <border>
      <left style="thin">
        <color indexed="64"/>
      </left>
      <right/>
      <top style="thin">
        <color indexed="64"/>
      </top>
      <bottom style="thin">
        <color indexed="64"/>
      </bottom>
      <diagonal/>
    </border>
    <border>
      <left style="thin">
        <color indexed="55"/>
      </left>
      <right/>
      <top style="thin">
        <color indexed="55"/>
      </top>
      <bottom style="thin">
        <color indexed="55"/>
      </bottom>
      <diagonal/>
    </border>
    <border>
      <left style="thin">
        <color theme="0" tint="-0.34998626667073579"/>
      </left>
      <right/>
      <top style="thin">
        <color theme="0" tint="-0.34998626667073579"/>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34998626667073579"/>
      </left>
      <right/>
      <top style="thin">
        <color theme="0" tint="-0.24994659260841701"/>
      </top>
      <bottom style="thin">
        <color theme="0" tint="-0.24994659260841701"/>
      </bottom>
      <diagonal/>
    </border>
    <border>
      <left/>
      <right style="thin">
        <color theme="0" tint="-0.34998626667073579"/>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auto="1"/>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style="thin">
        <color indexed="64"/>
      </top>
      <bottom/>
      <diagonal/>
    </border>
    <border>
      <left style="thin">
        <color indexed="64"/>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indexed="64"/>
      </top>
      <bottom style="thin">
        <color theme="0" tint="-0.34998626667073579"/>
      </bottom>
      <diagonal/>
    </border>
    <border>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s>
  <cellStyleXfs count="55">
    <xf numFmtId="0" fontId="0" fillId="0" borderId="0"/>
    <xf numFmtId="0" fontId="9" fillId="0" borderId="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5" fontId="14" fillId="0" borderId="0" applyFill="0" applyBorder="0" applyAlignment="0" applyProtection="0"/>
    <xf numFmtId="166" fontId="15" fillId="0" borderId="0">
      <protection locked="0"/>
    </xf>
    <xf numFmtId="167" fontId="15" fillId="0" borderId="0">
      <protection locked="0"/>
    </xf>
    <xf numFmtId="168" fontId="16" fillId="0" borderId="0">
      <protection locked="0"/>
    </xf>
    <xf numFmtId="168" fontId="16" fillId="0" borderId="0">
      <protection locked="0"/>
    </xf>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7" fillId="0" borderId="0"/>
    <xf numFmtId="0" fontId="17" fillId="0" borderId="0"/>
    <xf numFmtId="0" fontId="14" fillId="0" borderId="0"/>
    <xf numFmtId="0" fontId="7" fillId="0" borderId="0"/>
    <xf numFmtId="164" fontId="7" fillId="0" borderId="0" applyFont="0" applyFill="0" applyBorder="0" applyAlignment="0" applyProtection="0"/>
    <xf numFmtId="0" fontId="6" fillId="0" borderId="0"/>
    <xf numFmtId="0" fontId="10" fillId="0" borderId="0"/>
    <xf numFmtId="0" fontId="5" fillId="0" borderId="0"/>
    <xf numFmtId="0" fontId="4" fillId="0" borderId="0"/>
    <xf numFmtId="0" fontId="3" fillId="0" borderId="0"/>
    <xf numFmtId="0" fontId="3" fillId="0" borderId="0"/>
    <xf numFmtId="0" fontId="26" fillId="0" borderId="0" applyNumberFormat="0" applyFill="0" applyBorder="0" applyAlignment="0" applyProtection="0"/>
    <xf numFmtId="0" fontId="2" fillId="0" borderId="0"/>
    <xf numFmtId="0" fontId="43" fillId="0" borderId="0"/>
    <xf numFmtId="0" fontId="1" fillId="0" borderId="0"/>
    <xf numFmtId="0" fontId="2" fillId="0" borderId="0"/>
    <xf numFmtId="0" fontId="2" fillId="0" borderId="0"/>
    <xf numFmtId="0" fontId="49" fillId="0" borderId="0"/>
    <xf numFmtId="0" fontId="2" fillId="0" borderId="0"/>
    <xf numFmtId="0" fontId="2" fillId="0" borderId="0"/>
    <xf numFmtId="0" fontId="2" fillId="0" borderId="0"/>
    <xf numFmtId="0" fontId="10" fillId="0" borderId="0"/>
  </cellStyleXfs>
  <cellXfs count="285">
    <xf numFmtId="0" fontId="0" fillId="0" borderId="0" xfId="0"/>
    <xf numFmtId="0" fontId="12" fillId="0" borderId="0" xfId="27" applyFont="1" applyAlignment="1">
      <alignment horizontal="right"/>
    </xf>
    <xf numFmtId="0" fontId="21" fillId="0" borderId="0" xfId="36" applyFont="1"/>
    <xf numFmtId="0" fontId="21" fillId="0" borderId="0" xfId="36" applyFont="1" applyAlignment="1">
      <alignment horizontal="right" vertical="center"/>
    </xf>
    <xf numFmtId="0" fontId="21" fillId="0" borderId="0" xfId="36" applyFont="1" applyAlignment="1">
      <alignment vertical="center"/>
    </xf>
    <xf numFmtId="0" fontId="21" fillId="4" borderId="0" xfId="36" applyFont="1" applyFill="1" applyAlignment="1">
      <alignment horizontal="right" vertical="center"/>
    </xf>
    <xf numFmtId="0" fontId="22" fillId="0" borderId="0" xfId="36" applyFont="1"/>
    <xf numFmtId="0" fontId="20" fillId="0" borderId="0" xfId="36" applyFont="1"/>
    <xf numFmtId="0" fontId="21" fillId="4" borderId="0" xfId="36" applyFont="1" applyFill="1" applyAlignment="1">
      <alignment vertical="center"/>
    </xf>
    <xf numFmtId="0" fontId="22" fillId="0" borderId="2" xfId="36" applyFont="1" applyBorder="1" applyAlignment="1">
      <alignment horizontal="center" vertical="center"/>
    </xf>
    <xf numFmtId="0" fontId="20" fillId="0" borderId="0" xfId="36" applyFont="1" applyAlignment="1">
      <alignment vertical="top"/>
    </xf>
    <xf numFmtId="0" fontId="20" fillId="0" borderId="0" xfId="36" applyFont="1" applyAlignment="1">
      <alignment vertical="center" wrapText="1"/>
    </xf>
    <xf numFmtId="0" fontId="23" fillId="0" borderId="0" xfId="36" applyFont="1" applyAlignment="1">
      <alignment vertical="center"/>
    </xf>
    <xf numFmtId="0" fontId="21" fillId="3" borderId="0" xfId="36" applyFont="1" applyFill="1"/>
    <xf numFmtId="0" fontId="13" fillId="0" borderId="2" xfId="36" applyFont="1" applyFill="1" applyBorder="1" applyAlignment="1">
      <alignment horizontal="right" vertical="center" wrapText="1"/>
    </xf>
    <xf numFmtId="0" fontId="0" fillId="0" borderId="0" xfId="0" applyFont="1"/>
    <xf numFmtId="0" fontId="18" fillId="0" borderId="0" xfId="12" applyFont="1" applyFill="1" applyBorder="1" applyAlignment="1">
      <alignment horizontal="left" vertical="center" wrapText="1"/>
    </xf>
    <xf numFmtId="0" fontId="0" fillId="0" borderId="0" xfId="12" applyFont="1" applyFill="1" applyBorder="1" applyAlignment="1">
      <alignment vertical="center"/>
    </xf>
    <xf numFmtId="0" fontId="20" fillId="3" borderId="4" xfId="36" applyFont="1" applyFill="1" applyBorder="1" applyAlignment="1">
      <alignment horizontal="center" vertical="center"/>
    </xf>
    <xf numFmtId="0" fontId="20" fillId="3" borderId="5" xfId="36" applyFont="1" applyFill="1" applyBorder="1" applyAlignment="1">
      <alignment horizontal="center" vertical="center"/>
    </xf>
    <xf numFmtId="0" fontId="19" fillId="3" borderId="5" xfId="34" applyFont="1" applyFill="1" applyBorder="1" applyAlignment="1" applyProtection="1">
      <alignment horizontal="left" vertical="center" wrapText="1" indent="1"/>
      <protection locked="0"/>
    </xf>
    <xf numFmtId="0" fontId="19" fillId="3" borderId="5" xfId="34" applyFont="1" applyFill="1" applyBorder="1" applyAlignment="1" applyProtection="1">
      <alignment horizontal="center" vertical="center"/>
      <protection locked="0"/>
    </xf>
    <xf numFmtId="0" fontId="12" fillId="0" borderId="0" xfId="0" applyFont="1" applyBorder="1" applyAlignment="1">
      <alignment horizontal="center" vertical="top" wrapText="1"/>
    </xf>
    <xf numFmtId="0" fontId="12" fillId="0" borderId="0" xfId="0" applyFont="1" applyAlignment="1">
      <alignment horizontal="center"/>
    </xf>
    <xf numFmtId="165" fontId="21" fillId="0" borderId="0" xfId="36" applyNumberFormat="1" applyFont="1"/>
    <xf numFmtId="0" fontId="22" fillId="0" borderId="0" xfId="36" applyFont="1" applyAlignment="1"/>
    <xf numFmtId="0" fontId="20" fillId="3" borderId="0" xfId="36" applyFont="1" applyFill="1" applyAlignment="1">
      <alignment vertical="top"/>
    </xf>
    <xf numFmtId="0" fontId="25" fillId="0" borderId="7" xfId="36" applyFont="1" applyBorder="1" applyAlignment="1">
      <alignment horizontal="center" vertical="center"/>
    </xf>
    <xf numFmtId="0" fontId="25" fillId="5" borderId="8" xfId="36" applyFont="1" applyFill="1" applyBorder="1" applyAlignment="1">
      <alignment horizontal="center" vertical="center"/>
    </xf>
    <xf numFmtId="0" fontId="19" fillId="0" borderId="6" xfId="34" applyFont="1" applyBorder="1" applyAlignment="1" applyProtection="1">
      <alignment horizontal="center" vertical="center"/>
      <protection locked="0"/>
    </xf>
    <xf numFmtId="0" fontId="19" fillId="5" borderId="11" xfId="34" applyFont="1" applyFill="1" applyBorder="1" applyAlignment="1" applyProtection="1">
      <alignment horizontal="center" vertical="center"/>
      <protection locked="0"/>
    </xf>
    <xf numFmtId="2" fontId="20" fillId="3" borderId="12" xfId="36" applyNumberFormat="1" applyFont="1" applyFill="1" applyBorder="1" applyAlignment="1">
      <alignment horizontal="center" vertical="center"/>
    </xf>
    <xf numFmtId="0" fontId="13" fillId="0" borderId="10" xfId="36" applyFont="1" applyFill="1" applyBorder="1" applyAlignment="1">
      <alignment horizontal="right" vertical="center" wrapText="1"/>
    </xf>
    <xf numFmtId="0" fontId="21" fillId="0" borderId="9" xfId="36" applyFont="1" applyBorder="1"/>
    <xf numFmtId="0" fontId="21" fillId="0" borderId="0" xfId="36" applyFont="1" applyBorder="1"/>
    <xf numFmtId="0" fontId="21" fillId="3" borderId="9" xfId="36" applyFont="1" applyFill="1" applyBorder="1"/>
    <xf numFmtId="0" fontId="21" fillId="3" borderId="0" xfId="36" applyFont="1" applyFill="1" applyBorder="1"/>
    <xf numFmtId="0" fontId="12" fillId="0" borderId="0" xfId="0" applyFont="1" applyAlignment="1">
      <alignment horizontal="left" vertical="top" wrapText="1"/>
    </xf>
    <xf numFmtId="0" fontId="12" fillId="0" borderId="0" xfId="36" applyFont="1"/>
    <xf numFmtId="0" fontId="0" fillId="0" borderId="0" xfId="27" applyFont="1"/>
    <xf numFmtId="0" fontId="12" fillId="0" borderId="0" xfId="0" applyFont="1"/>
    <xf numFmtId="0" fontId="12" fillId="0" borderId="0" xfId="0" applyFont="1" applyAlignment="1">
      <alignment horizontal="right" vertical="top" wrapText="1"/>
    </xf>
    <xf numFmtId="0" fontId="22" fillId="0" borderId="0" xfId="36" applyFont="1" applyAlignment="1">
      <alignment horizontal="right"/>
    </xf>
    <xf numFmtId="3" fontId="0" fillId="0" borderId="19" xfId="0" applyNumberFormat="1" applyFont="1" applyBorder="1" applyAlignment="1">
      <alignment horizontal="center" vertical="center" wrapText="1"/>
    </xf>
    <xf numFmtId="0" fontId="18" fillId="0" borderId="20" xfId="0" applyFont="1" applyBorder="1" applyAlignment="1">
      <alignment horizontal="center" vertical="center" wrapText="1"/>
    </xf>
    <xf numFmtId="0" fontId="18" fillId="6" borderId="20" xfId="0" applyFont="1" applyFill="1" applyBorder="1" applyAlignment="1">
      <alignment horizontal="left" vertical="center" wrapText="1"/>
    </xf>
    <xf numFmtId="0" fontId="0" fillId="0" borderId="20" xfId="0" applyFont="1" applyBorder="1" applyAlignment="1">
      <alignment horizontal="center" vertical="center" wrapText="1"/>
    </xf>
    <xf numFmtId="0" fontId="18" fillId="0" borderId="20" xfId="0" applyFont="1" applyBorder="1" applyAlignment="1">
      <alignment horizontal="left" vertical="center" wrapText="1"/>
    </xf>
    <xf numFmtId="0" fontId="0" fillId="0" borderId="19" xfId="0" applyFont="1" applyBorder="1" applyAlignment="1">
      <alignment horizontal="center" vertical="center" wrapText="1"/>
    </xf>
    <xf numFmtId="0" fontId="20" fillId="3" borderId="20" xfId="36" applyFont="1" applyFill="1" applyBorder="1" applyAlignment="1">
      <alignment wrapText="1"/>
    </xf>
    <xf numFmtId="0" fontId="20" fillId="0" borderId="20" xfId="0" applyFont="1" applyBorder="1" applyAlignment="1">
      <alignment vertical="center" wrapText="1"/>
    </xf>
    <xf numFmtId="0" fontId="0" fillId="0" borderId="20" xfId="0" applyFont="1" applyBorder="1" applyAlignment="1">
      <alignment vertical="center" wrapText="1"/>
    </xf>
    <xf numFmtId="0" fontId="0" fillId="3" borderId="20" xfId="34" applyFont="1" applyFill="1" applyBorder="1" applyAlignment="1">
      <alignment horizontal="center" vertical="center" wrapText="1"/>
    </xf>
    <xf numFmtId="4" fontId="18" fillId="6" borderId="20" xfId="0" applyNumberFormat="1" applyFont="1" applyFill="1" applyBorder="1" applyAlignment="1">
      <alignment horizontal="left" vertical="center" wrapText="1"/>
    </xf>
    <xf numFmtId="4" fontId="0" fillId="0" borderId="20" xfId="0" applyNumberFormat="1" applyFont="1" applyBorder="1" applyAlignment="1">
      <alignment horizontal="center" vertical="center" wrapText="1"/>
    </xf>
    <xf numFmtId="4" fontId="0" fillId="0" borderId="20" xfId="0" applyNumberFormat="1" applyFont="1" applyFill="1" applyBorder="1" applyAlignment="1">
      <alignment horizontal="center" vertical="center" wrapText="1"/>
    </xf>
    <xf numFmtId="0" fontId="0" fillId="0" borderId="20" xfId="0" applyFont="1" applyBorder="1" applyAlignment="1">
      <alignment horizontal="left" vertical="center" wrapText="1"/>
    </xf>
    <xf numFmtId="3" fontId="0" fillId="0" borderId="19" xfId="0" applyNumberFormat="1" applyBorder="1" applyAlignment="1">
      <alignment horizontal="center" vertical="center" wrapText="1"/>
    </xf>
    <xf numFmtId="0" fontId="24" fillId="3" borderId="20" xfId="34" applyFont="1" applyFill="1" applyBorder="1" applyAlignment="1">
      <alignment horizontal="center" vertical="center" wrapText="1"/>
    </xf>
    <xf numFmtId="4" fontId="11" fillId="6" borderId="20" xfId="0" applyNumberFormat="1" applyFont="1" applyFill="1" applyBorder="1" applyAlignment="1">
      <alignment horizontal="left" vertical="center" wrapText="1"/>
    </xf>
    <xf numFmtId="4" fontId="0" fillId="0" borderId="20" xfId="0" applyNumberFormat="1" applyBorder="1" applyAlignment="1">
      <alignment horizontal="center" vertical="center" wrapText="1"/>
    </xf>
    <xf numFmtId="4" fontId="27" fillId="0" borderId="20" xfId="0" applyNumberFormat="1" applyFont="1" applyFill="1" applyBorder="1" applyAlignment="1">
      <alignment horizontal="center" vertical="center" wrapText="1"/>
    </xf>
    <xf numFmtId="0" fontId="28" fillId="0" borderId="19" xfId="0" applyFont="1" applyBorder="1" applyAlignment="1">
      <alignment horizontal="center" vertical="center" wrapText="1"/>
    </xf>
    <xf numFmtId="0" fontId="21" fillId="3" borderId="20" xfId="45" applyFont="1" applyFill="1" applyBorder="1"/>
    <xf numFmtId="0" fontId="13" fillId="0" borderId="20" xfId="0" applyFont="1" applyBorder="1" applyAlignment="1">
      <alignment vertical="center" wrapText="1"/>
    </xf>
    <xf numFmtId="0" fontId="28" fillId="0" borderId="20" xfId="0" applyFont="1" applyBorder="1" applyAlignment="1">
      <alignment horizontal="center" vertical="center" wrapText="1"/>
    </xf>
    <xf numFmtId="0" fontId="10" fillId="0" borderId="20" xfId="0" applyFont="1" applyBorder="1" applyAlignment="1">
      <alignment horizontal="left" vertical="center" wrapText="1"/>
    </xf>
    <xf numFmtId="0" fontId="20" fillId="3" borderId="19" xfId="45" applyFont="1" applyFill="1" applyBorder="1" applyAlignment="1">
      <alignment horizontal="center" vertical="center"/>
    </xf>
    <xf numFmtId="0" fontId="20" fillId="3" borderId="20" xfId="45" applyFont="1" applyFill="1" applyBorder="1" applyAlignment="1">
      <alignment horizontal="center" vertical="center"/>
    </xf>
    <xf numFmtId="0" fontId="29" fillId="6" borderId="20" xfId="34" applyFont="1" applyFill="1" applyBorder="1" applyAlignment="1" applyProtection="1">
      <alignment horizontal="left" vertical="center" wrapText="1" indent="1"/>
      <protection locked="0"/>
    </xf>
    <xf numFmtId="0" fontId="30" fillId="3" borderId="20" xfId="34" applyFont="1" applyFill="1" applyBorder="1" applyAlignment="1" applyProtection="1">
      <alignment horizontal="left" vertical="center" wrapText="1" indent="1"/>
      <protection locked="0"/>
    </xf>
    <xf numFmtId="0" fontId="30" fillId="3" borderId="20" xfId="34" applyFont="1" applyFill="1" applyBorder="1" applyAlignment="1" applyProtection="1">
      <alignment horizontal="center" vertical="center"/>
      <protection locked="0"/>
    </xf>
    <xf numFmtId="2" fontId="20" fillId="3" borderId="20" xfId="45" applyNumberFormat="1" applyFont="1" applyFill="1" applyBorder="1" applyAlignment="1">
      <alignment horizontal="center" vertical="center"/>
    </xf>
    <xf numFmtId="0" fontId="31" fillId="7" borderId="20" xfId="44" applyFont="1" applyFill="1" applyBorder="1" applyAlignment="1">
      <alignment vertical="center" wrapText="1"/>
    </xf>
    <xf numFmtId="0" fontId="20" fillId="3" borderId="20" xfId="0" applyFont="1" applyFill="1" applyBorder="1" applyAlignment="1">
      <alignment horizontal="left" vertical="center" wrapText="1"/>
    </xf>
    <xf numFmtId="0" fontId="20" fillId="3" borderId="20" xfId="0" applyFont="1" applyFill="1" applyBorder="1" applyAlignment="1">
      <alignment horizontal="center" vertical="center" wrapText="1"/>
    </xf>
    <xf numFmtId="0" fontId="20" fillId="3" borderId="2" xfId="0" applyFont="1" applyFill="1" applyBorder="1" applyAlignment="1">
      <alignment horizontal="center" vertical="center" wrapText="1"/>
    </xf>
    <xf numFmtId="0" fontId="31" fillId="7" borderId="20" xfId="44" applyFont="1" applyFill="1" applyBorder="1" applyAlignment="1">
      <alignment horizontal="left" vertical="center" wrapText="1"/>
    </xf>
    <xf numFmtId="1" fontId="20" fillId="3" borderId="20" xfId="45" applyNumberFormat="1" applyFont="1" applyFill="1" applyBorder="1" applyAlignment="1">
      <alignment horizontal="center" vertical="center"/>
    </xf>
    <xf numFmtId="49" fontId="32" fillId="0" borderId="19" xfId="0" applyNumberFormat="1" applyFont="1" applyBorder="1" applyAlignment="1">
      <alignment horizontal="center" vertical="center"/>
    </xf>
    <xf numFmtId="0" fontId="12" fillId="3" borderId="20" xfId="45" applyFont="1" applyFill="1" applyBorder="1"/>
    <xf numFmtId="0" fontId="11" fillId="6" borderId="20" xfId="0" applyFont="1" applyFill="1" applyBorder="1" applyAlignment="1">
      <alignment horizontal="left" vertical="center" wrapText="1"/>
    </xf>
    <xf numFmtId="3" fontId="27" fillId="0" borderId="20" xfId="0" applyNumberFormat="1" applyFont="1" applyFill="1" applyBorder="1" applyAlignment="1">
      <alignment horizontal="center" vertical="center" wrapText="1"/>
    </xf>
    <xf numFmtId="0" fontId="33" fillId="8" borderId="20" xfId="44" applyFont="1" applyFill="1" applyBorder="1" applyAlignment="1">
      <alignment horizontal="left" vertical="center" wrapText="1"/>
    </xf>
    <xf numFmtId="0" fontId="33" fillId="8" borderId="20" xfId="44" applyFont="1" applyFill="1" applyBorder="1" applyAlignment="1">
      <alignment vertical="center" wrapText="1"/>
    </xf>
    <xf numFmtId="0" fontId="34" fillId="0" borderId="20" xfId="0" applyFont="1" applyBorder="1" applyAlignment="1">
      <alignment horizontal="left" vertical="center" wrapText="1"/>
    </xf>
    <xf numFmtId="0" fontId="0" fillId="0" borderId="20" xfId="0" applyBorder="1" applyAlignment="1">
      <alignment horizontal="center" vertical="center" wrapText="1"/>
    </xf>
    <xf numFmtId="0" fontId="10" fillId="0" borderId="2" xfId="0" applyFont="1" applyBorder="1" applyAlignment="1">
      <alignment horizontal="center" vertical="center" wrapText="1"/>
    </xf>
    <xf numFmtId="0" fontId="34" fillId="3" borderId="20" xfId="0" applyFont="1" applyFill="1" applyBorder="1" applyAlignment="1">
      <alignment horizontal="left" vertical="center" wrapText="1"/>
    </xf>
    <xf numFmtId="0" fontId="0" fillId="3" borderId="20" xfId="0" applyFill="1" applyBorder="1" applyAlignment="1">
      <alignment horizontal="center" vertical="center" wrapText="1"/>
    </xf>
    <xf numFmtId="4" fontId="0" fillId="9" borderId="20" xfId="0" applyNumberFormat="1" applyFont="1" applyFill="1" applyBorder="1" applyAlignment="1">
      <alignment horizontal="center" vertical="center" wrapText="1"/>
    </xf>
    <xf numFmtId="0" fontId="10" fillId="9" borderId="2" xfId="0" applyFont="1" applyFill="1" applyBorder="1" applyAlignment="1">
      <alignment horizontal="center" vertical="center" wrapText="1"/>
    </xf>
    <xf numFmtId="0" fontId="0" fillId="0" borderId="2" xfId="0" applyBorder="1" applyAlignment="1">
      <alignment horizontal="center" vertical="center" wrapText="1"/>
    </xf>
    <xf numFmtId="0" fontId="35" fillId="3" borderId="20" xfId="45" applyFont="1" applyFill="1" applyBorder="1"/>
    <xf numFmtId="0" fontId="36" fillId="0" borderId="20" xfId="0" applyFont="1" applyBorder="1" applyAlignment="1">
      <alignment horizontal="left" vertical="center" wrapText="1"/>
    </xf>
    <xf numFmtId="0" fontId="36" fillId="0" borderId="20" xfId="0" applyFont="1" applyBorder="1" applyAlignment="1">
      <alignment horizontal="center" vertical="center" wrapText="1"/>
    </xf>
    <xf numFmtId="4" fontId="36" fillId="0" borderId="20" xfId="0" applyNumberFormat="1" applyFont="1" applyBorder="1" applyAlignment="1">
      <alignment horizontal="center" vertical="center" wrapText="1"/>
    </xf>
    <xf numFmtId="0" fontId="36" fillId="0" borderId="2" xfId="0" applyFont="1" applyBorder="1" applyAlignment="1">
      <alignment horizontal="center" vertical="center" wrapText="1"/>
    </xf>
    <xf numFmtId="0" fontId="37" fillId="3" borderId="20" xfId="45" applyFont="1" applyFill="1" applyBorder="1"/>
    <xf numFmtId="0" fontId="38" fillId="0" borderId="20" xfId="0" applyFont="1" applyBorder="1" applyAlignment="1">
      <alignment horizontal="left" vertical="center" wrapText="1"/>
    </xf>
    <xf numFmtId="0" fontId="38" fillId="0" borderId="20" xfId="0" applyFont="1" applyBorder="1" applyAlignment="1">
      <alignment horizontal="center" vertical="center" wrapText="1"/>
    </xf>
    <xf numFmtId="4" fontId="38" fillId="0" borderId="20" xfId="0" applyNumberFormat="1" applyFont="1" applyBorder="1" applyAlignment="1">
      <alignment horizontal="center" vertical="center" wrapText="1"/>
    </xf>
    <xf numFmtId="0" fontId="38" fillId="0" borderId="2" xfId="0" applyFont="1" applyBorder="1" applyAlignment="1">
      <alignment horizontal="center" vertical="center" wrapText="1"/>
    </xf>
    <xf numFmtId="49" fontId="39" fillId="0" borderId="19" xfId="0" applyNumberFormat="1" applyFont="1" applyBorder="1" applyAlignment="1">
      <alignment horizontal="center" vertical="center"/>
    </xf>
    <xf numFmtId="49" fontId="40" fillId="6" borderId="20" xfId="0" applyNumberFormat="1" applyFont="1" applyFill="1" applyBorder="1" applyAlignment="1">
      <alignment horizontal="left" vertical="center"/>
    </xf>
    <xf numFmtId="49" fontId="39" fillId="3" borderId="19" xfId="0" applyNumberFormat="1" applyFont="1" applyFill="1" applyBorder="1" applyAlignment="1">
      <alignment horizontal="center" vertical="center"/>
    </xf>
    <xf numFmtId="0" fontId="33" fillId="7" borderId="20" xfId="44" applyFont="1" applyFill="1" applyBorder="1" applyAlignment="1">
      <alignment horizontal="left" vertical="center" wrapText="1"/>
    </xf>
    <xf numFmtId="0" fontId="33" fillId="7" borderId="20" xfId="44" applyFont="1" applyFill="1" applyBorder="1" applyAlignment="1">
      <alignment vertical="center" wrapText="1"/>
    </xf>
    <xf numFmtId="49" fontId="39" fillId="0" borderId="20" xfId="0" applyNumberFormat="1" applyFont="1" applyBorder="1" applyAlignment="1">
      <alignment horizontal="center" vertical="center"/>
    </xf>
    <xf numFmtId="0" fontId="10" fillId="0" borderId="20" xfId="0" applyFont="1" applyBorder="1" applyAlignment="1">
      <alignment horizontal="center" vertical="center" wrapText="1"/>
    </xf>
    <xf numFmtId="3" fontId="0" fillId="0" borderId="21" xfId="0" applyNumberFormat="1" applyFont="1" applyBorder="1" applyAlignment="1">
      <alignment horizontal="center" vertical="center" wrapText="1"/>
    </xf>
    <xf numFmtId="0" fontId="0" fillId="3" borderId="22" xfId="34" applyFont="1" applyFill="1" applyBorder="1" applyAlignment="1">
      <alignment horizontal="center" vertical="center" wrapText="1"/>
    </xf>
    <xf numFmtId="0" fontId="11" fillId="2" borderId="23" xfId="33" applyFont="1" applyFill="1" applyBorder="1" applyAlignment="1" applyProtection="1">
      <alignment vertical="center" wrapText="1"/>
      <protection locked="0"/>
    </xf>
    <xf numFmtId="4" fontId="0" fillId="0" borderId="22" xfId="0" applyNumberFormat="1" applyFont="1" applyBorder="1" applyAlignment="1">
      <alignment horizontal="left" vertical="center" wrapText="1"/>
    </xf>
    <xf numFmtId="4" fontId="0" fillId="0" borderId="22" xfId="0" applyNumberFormat="1" applyFont="1" applyBorder="1" applyAlignment="1">
      <alignment horizontal="center" vertical="center" wrapText="1"/>
    </xf>
    <xf numFmtId="4" fontId="0" fillId="0" borderId="22" xfId="0" applyNumberFormat="1" applyFont="1" applyFill="1" applyBorder="1" applyAlignment="1">
      <alignment horizontal="center" vertical="center" wrapText="1"/>
    </xf>
    <xf numFmtId="49" fontId="25" fillId="10" borderId="2" xfId="0" applyNumberFormat="1" applyFont="1" applyFill="1" applyBorder="1" applyAlignment="1">
      <alignment horizontal="center" vertical="center"/>
    </xf>
    <xf numFmtId="0" fontId="20" fillId="3" borderId="0" xfId="45" applyFont="1" applyFill="1"/>
    <xf numFmtId="0" fontId="0" fillId="10" borderId="2" xfId="0" applyFont="1" applyFill="1" applyBorder="1" applyAlignment="1">
      <alignment horizontal="left" vertical="center" wrapText="1"/>
    </xf>
    <xf numFmtId="0" fontId="25" fillId="10" borderId="2" xfId="0" applyFont="1" applyFill="1" applyBorder="1" applyAlignment="1">
      <alignment horizontal="center" vertical="center" wrapText="1"/>
    </xf>
    <xf numFmtId="0" fontId="25" fillId="10" borderId="2" xfId="0" applyNumberFormat="1" applyFont="1" applyFill="1" applyBorder="1" applyAlignment="1">
      <alignment horizontal="center" vertical="center" wrapText="1"/>
    </xf>
    <xf numFmtId="0" fontId="18" fillId="10" borderId="2" xfId="0" applyNumberFormat="1" applyFont="1" applyFill="1" applyBorder="1" applyAlignment="1">
      <alignment horizontal="center" vertical="center" wrapText="1"/>
    </xf>
    <xf numFmtId="0" fontId="18" fillId="10" borderId="2" xfId="0" applyNumberFormat="1" applyFont="1" applyFill="1" applyBorder="1" applyAlignment="1">
      <alignment horizontal="left" vertical="center" wrapText="1"/>
    </xf>
    <xf numFmtId="0" fontId="0" fillId="10" borderId="2" xfId="0" applyNumberFormat="1" applyFont="1" applyFill="1" applyBorder="1" applyAlignment="1">
      <alignment horizontal="center" vertical="center" wrapText="1"/>
    </xf>
    <xf numFmtId="0" fontId="0" fillId="11" borderId="2" xfId="0" applyNumberFormat="1" applyFont="1" applyFill="1" applyBorder="1" applyAlignment="1">
      <alignment horizontal="center" vertical="center" wrapText="1"/>
    </xf>
    <xf numFmtId="0" fontId="25" fillId="11" borderId="2" xfId="0" applyNumberFormat="1" applyFont="1" applyFill="1" applyBorder="1" applyAlignment="1">
      <alignment horizontal="left" vertical="center" wrapText="1"/>
    </xf>
    <xf numFmtId="0" fontId="25" fillId="11" borderId="2" xfId="0" applyNumberFormat="1" applyFont="1" applyFill="1" applyBorder="1" applyAlignment="1">
      <alignment horizontal="center" vertical="center" wrapText="1"/>
    </xf>
    <xf numFmtId="0" fontId="0" fillId="0" borderId="2" xfId="0" applyNumberFormat="1" applyFont="1" applyFill="1" applyBorder="1" applyAlignment="1">
      <alignment horizontal="center" vertical="center" wrapText="1"/>
    </xf>
    <xf numFmtId="0" fontId="25" fillId="0" borderId="2" xfId="0" applyFont="1" applyFill="1" applyBorder="1" applyAlignment="1">
      <alignment horizontal="left" vertical="center" wrapText="1"/>
    </xf>
    <xf numFmtId="0" fontId="25" fillId="0" borderId="2" xfId="0" applyNumberFormat="1" applyFont="1" applyFill="1" applyBorder="1" applyAlignment="1">
      <alignment horizontal="center" vertical="center" wrapText="1"/>
    </xf>
    <xf numFmtId="0" fontId="25" fillId="0" borderId="2" xfId="0" applyFont="1" applyFill="1" applyBorder="1" applyAlignment="1">
      <alignment horizontal="center" vertical="center" wrapText="1"/>
    </xf>
    <xf numFmtId="0" fontId="0" fillId="12" borderId="2" xfId="0" applyNumberFormat="1" applyFont="1" applyFill="1" applyBorder="1" applyAlignment="1">
      <alignment horizontal="center" vertical="center" wrapText="1"/>
    </xf>
    <xf numFmtId="0" fontId="25" fillId="12" borderId="2" xfId="0" applyFont="1" applyFill="1" applyBorder="1" applyAlignment="1">
      <alignment horizontal="left" vertical="center" wrapText="1"/>
    </xf>
    <xf numFmtId="0" fontId="25" fillId="12" borderId="2" xfId="0" applyFont="1" applyFill="1" applyBorder="1" applyAlignment="1">
      <alignment horizontal="center" vertical="center" wrapText="1"/>
    </xf>
    <xf numFmtId="0" fontId="0" fillId="0" borderId="2" xfId="0" applyFont="1" applyFill="1" applyBorder="1" applyAlignment="1">
      <alignment horizontal="left" vertical="center" wrapText="1"/>
    </xf>
    <xf numFmtId="0" fontId="0" fillId="0" borderId="2" xfId="0" applyFont="1" applyFill="1" applyBorder="1" applyAlignment="1">
      <alignment horizontal="center" vertical="center" wrapText="1"/>
    </xf>
    <xf numFmtId="0" fontId="41" fillId="0" borderId="2" xfId="0" applyFont="1" applyFill="1" applyBorder="1" applyAlignment="1">
      <alignment horizontal="center" vertical="center" wrapText="1"/>
    </xf>
    <xf numFmtId="0" fontId="18" fillId="0" borderId="2" xfId="0" applyFont="1" applyFill="1" applyBorder="1" applyAlignment="1">
      <alignment horizontal="left" vertical="center" wrapText="1"/>
    </xf>
    <xf numFmtId="0" fontId="41" fillId="10" borderId="2" xfId="0" applyFont="1" applyFill="1" applyBorder="1" applyAlignment="1">
      <alignment horizontal="center" vertical="center" wrapText="1"/>
    </xf>
    <xf numFmtId="0" fontId="18" fillId="10" borderId="2" xfId="0" applyFont="1" applyFill="1" applyBorder="1" applyAlignment="1">
      <alignment horizontal="left" vertical="center" wrapText="1"/>
    </xf>
    <xf numFmtId="0" fontId="25" fillId="10" borderId="2" xfId="0" applyFont="1" applyFill="1" applyBorder="1" applyAlignment="1">
      <alignment horizontal="center" vertical="center"/>
    </xf>
    <xf numFmtId="0" fontId="25" fillId="10" borderId="2" xfId="0" applyFont="1" applyFill="1" applyBorder="1"/>
    <xf numFmtId="0" fontId="42" fillId="3" borderId="0" xfId="0" applyFont="1" applyFill="1"/>
    <xf numFmtId="0" fontId="25" fillId="10" borderId="2" xfId="0" applyNumberFormat="1" applyFont="1" applyFill="1" applyBorder="1" applyAlignment="1">
      <alignment horizontal="center" vertical="center"/>
    </xf>
    <xf numFmtId="0" fontId="0" fillId="3" borderId="2" xfId="0" applyFont="1" applyFill="1" applyBorder="1" applyAlignment="1">
      <alignment horizontal="left" vertical="center" wrapText="1"/>
    </xf>
    <xf numFmtId="0" fontId="25" fillId="3" borderId="2" xfId="0" applyNumberFormat="1" applyFont="1" applyFill="1" applyBorder="1" applyAlignment="1">
      <alignment horizontal="center" vertical="center" wrapText="1"/>
    </xf>
    <xf numFmtId="0" fontId="11" fillId="2" borderId="20" xfId="33" applyFont="1" applyFill="1" applyBorder="1" applyAlignment="1" applyProtection="1">
      <alignment vertical="center" wrapText="1"/>
      <protection locked="0"/>
    </xf>
    <xf numFmtId="4" fontId="0" fillId="0" borderId="20" xfId="0" applyNumberFormat="1" applyBorder="1" applyAlignment="1">
      <alignment horizontal="left" vertical="center" wrapText="1"/>
    </xf>
    <xf numFmtId="0" fontId="20" fillId="0" borderId="19" xfId="0" applyFont="1" applyBorder="1" applyAlignment="1">
      <alignment horizontal="center" vertical="center"/>
    </xf>
    <xf numFmtId="0" fontId="20" fillId="0" borderId="20" xfId="0" applyFont="1" applyFill="1" applyBorder="1" applyAlignment="1">
      <alignment horizontal="left" vertical="center" wrapText="1"/>
    </xf>
    <xf numFmtId="0" fontId="20" fillId="0" borderId="20" xfId="0" applyFont="1" applyFill="1" applyBorder="1" applyAlignment="1">
      <alignment horizontal="center" vertical="center"/>
    </xf>
    <xf numFmtId="0" fontId="20" fillId="0" borderId="20" xfId="0" applyFont="1" applyBorder="1" applyAlignment="1">
      <alignment horizontal="left" vertical="center" wrapText="1"/>
    </xf>
    <xf numFmtId="0" fontId="20" fillId="0" borderId="20" xfId="0" applyFont="1" applyBorder="1" applyAlignment="1">
      <alignment horizontal="center" vertical="center" wrapText="1"/>
    </xf>
    <xf numFmtId="0" fontId="20" fillId="0" borderId="20" xfId="0" applyFont="1" applyBorder="1" applyAlignment="1">
      <alignment horizontal="center" vertical="center"/>
    </xf>
    <xf numFmtId="0" fontId="20" fillId="0" borderId="20" xfId="0" applyFont="1" applyFill="1" applyBorder="1" applyAlignment="1">
      <alignment horizontal="center" vertical="center" wrapText="1"/>
    </xf>
    <xf numFmtId="0" fontId="0" fillId="0" borderId="20" xfId="0" applyFont="1" applyFill="1" applyBorder="1" applyAlignment="1">
      <alignment horizontal="center" vertical="center"/>
    </xf>
    <xf numFmtId="0" fontId="0" fillId="0" borderId="20" xfId="0" applyFont="1" applyFill="1" applyBorder="1" applyAlignment="1">
      <alignment horizontal="left" vertical="center" wrapText="1"/>
    </xf>
    <xf numFmtId="0" fontId="20" fillId="0" borderId="20" xfId="0" applyFont="1" applyBorder="1" applyAlignment="1">
      <alignment horizontal="left" vertical="center"/>
    </xf>
    <xf numFmtId="0" fontId="20" fillId="0" borderId="19" xfId="0" applyFont="1" applyFill="1" applyBorder="1" applyAlignment="1">
      <alignment horizontal="center" vertical="center"/>
    </xf>
    <xf numFmtId="0" fontId="29" fillId="6" borderId="20" xfId="0" applyFont="1" applyFill="1" applyBorder="1" applyAlignment="1">
      <alignment vertical="center"/>
    </xf>
    <xf numFmtId="0" fontId="0" fillId="0" borderId="20" xfId="0" applyFont="1" applyBorder="1"/>
    <xf numFmtId="0" fontId="18" fillId="0" borderId="20" xfId="0" applyFont="1" applyFill="1" applyBorder="1" applyAlignment="1">
      <alignment vertical="center" wrapText="1"/>
    </xf>
    <xf numFmtId="0" fontId="0" fillId="0" borderId="19" xfId="0" applyFont="1" applyBorder="1" applyAlignment="1">
      <alignment horizontal="center" vertical="center"/>
    </xf>
    <xf numFmtId="0" fontId="0" fillId="0" borderId="20" xfId="46" applyFont="1" applyFill="1" applyBorder="1" applyAlignment="1">
      <alignment horizontal="center" vertical="center"/>
    </xf>
    <xf numFmtId="0" fontId="0" fillId="0" borderId="19" xfId="0" applyFont="1" applyFill="1" applyBorder="1" applyAlignment="1">
      <alignment horizontal="center" vertical="center"/>
    </xf>
    <xf numFmtId="0" fontId="0" fillId="0" borderId="19" xfId="0" applyFont="1" applyBorder="1"/>
    <xf numFmtId="0" fontId="18" fillId="0" borderId="20" xfId="0" applyFont="1" applyFill="1" applyBorder="1" applyAlignment="1">
      <alignment horizontal="center" vertical="center" wrapText="1"/>
    </xf>
    <xf numFmtId="0" fontId="25" fillId="0" borderId="20" xfId="0" applyFont="1" applyFill="1" applyBorder="1" applyAlignment="1">
      <alignment horizontal="center" vertical="center"/>
    </xf>
    <xf numFmtId="0" fontId="0" fillId="3" borderId="19" xfId="0" applyFont="1" applyFill="1" applyBorder="1"/>
    <xf numFmtId="0" fontId="20" fillId="3" borderId="20" xfId="45" applyFont="1" applyFill="1" applyBorder="1"/>
    <xf numFmtId="0" fontId="44" fillId="3" borderId="20" xfId="0" applyFont="1" applyFill="1" applyBorder="1" applyAlignment="1"/>
    <xf numFmtId="0" fontId="44" fillId="3" borderId="20" xfId="0" applyFont="1" applyFill="1" applyBorder="1" applyAlignment="1">
      <alignment horizontal="center"/>
    </xf>
    <xf numFmtId="0" fontId="20" fillId="0" borderId="20" xfId="0" applyFont="1" applyBorder="1" applyAlignment="1">
      <alignment wrapText="1"/>
    </xf>
    <xf numFmtId="0" fontId="20" fillId="0" borderId="20" xfId="0" applyFont="1" applyBorder="1" applyAlignment="1">
      <alignment vertical="center"/>
    </xf>
    <xf numFmtId="0" fontId="18" fillId="0" borderId="20" xfId="0" applyFont="1" applyBorder="1"/>
    <xf numFmtId="0" fontId="20" fillId="0" borderId="19" xfId="0" applyFont="1" applyBorder="1" applyAlignment="1">
      <alignment horizontal="center" vertical="center" wrapText="1"/>
    </xf>
    <xf numFmtId="0" fontId="20" fillId="0" borderId="19" xfId="45" applyFont="1" applyBorder="1" applyAlignment="1">
      <alignment horizontal="center" vertical="center"/>
    </xf>
    <xf numFmtId="0" fontId="24" fillId="0" borderId="20" xfId="0" applyFont="1" applyFill="1" applyBorder="1" applyAlignment="1">
      <alignment horizontal="center" vertical="center" wrapText="1"/>
    </xf>
    <xf numFmtId="0" fontId="19" fillId="0" borderId="20" xfId="34" applyFont="1" applyBorder="1" applyAlignment="1" applyProtection="1">
      <alignment horizontal="center" vertical="center"/>
      <protection locked="0"/>
    </xf>
    <xf numFmtId="0" fontId="19" fillId="3" borderId="20" xfId="34" applyFont="1" applyFill="1" applyBorder="1" applyAlignment="1" applyProtection="1">
      <alignment horizontal="center" vertical="center"/>
      <protection locked="0"/>
    </xf>
    <xf numFmtId="0" fontId="0" fillId="0" borderId="20" xfId="0" applyFont="1" applyBorder="1" applyAlignment="1">
      <alignment horizontal="left"/>
    </xf>
    <xf numFmtId="0" fontId="0" fillId="0" borderId="20" xfId="0" applyFont="1" applyBorder="1" applyAlignment="1">
      <alignment horizontal="center"/>
    </xf>
    <xf numFmtId="1" fontId="0" fillId="0" borderId="20" xfId="0" applyNumberFormat="1" applyFont="1" applyBorder="1" applyAlignment="1">
      <alignment horizontal="center"/>
    </xf>
    <xf numFmtId="0" fontId="0" fillId="0" borderId="20" xfId="0" applyFont="1" applyBorder="1" applyAlignment="1">
      <alignment horizontal="center" wrapText="1"/>
    </xf>
    <xf numFmtId="1" fontId="0" fillId="0" borderId="20" xfId="0" applyNumberFormat="1" applyFont="1" applyBorder="1" applyAlignment="1">
      <alignment horizontal="center" vertical="center"/>
    </xf>
    <xf numFmtId="0" fontId="0" fillId="0" borderId="20" xfId="0" applyFont="1" applyBorder="1" applyAlignment="1">
      <alignment horizontal="center" vertical="center"/>
    </xf>
    <xf numFmtId="0" fontId="0" fillId="0" borderId="20" xfId="0" applyFont="1" applyBorder="1" applyAlignment="1">
      <alignment horizontal="left" wrapText="1"/>
    </xf>
    <xf numFmtId="0" fontId="0" fillId="0" borderId="20" xfId="0" applyFont="1" applyBorder="1" applyAlignment="1">
      <alignment horizontal="left" vertical="top" wrapText="1"/>
    </xf>
    <xf numFmtId="0" fontId="20" fillId="0" borderId="24" xfId="45" applyFont="1" applyBorder="1" applyAlignment="1">
      <alignment horizontal="center" vertical="center"/>
    </xf>
    <xf numFmtId="0" fontId="20" fillId="3" borderId="25" xfId="45" applyFont="1" applyFill="1" applyBorder="1" applyAlignment="1">
      <alignment horizontal="center" vertical="center"/>
    </xf>
    <xf numFmtId="0" fontId="11" fillId="2" borderId="26" xfId="33" applyFont="1" applyFill="1" applyBorder="1" applyAlignment="1" applyProtection="1">
      <alignment vertical="center" wrapText="1"/>
      <protection locked="0"/>
    </xf>
    <xf numFmtId="3" fontId="10" fillId="3" borderId="19" xfId="0" applyNumberFormat="1" applyFont="1" applyFill="1" applyBorder="1" applyAlignment="1">
      <alignment horizontal="center" vertical="center" wrapText="1"/>
    </xf>
    <xf numFmtId="4" fontId="0" fillId="3" borderId="20" xfId="0" applyNumberFormat="1" applyFill="1" applyBorder="1" applyAlignment="1">
      <alignment horizontal="center" vertical="center" wrapText="1"/>
    </xf>
    <xf numFmtId="4" fontId="0" fillId="3" borderId="20" xfId="0" applyNumberFormat="1" applyFont="1" applyFill="1" applyBorder="1" applyAlignment="1">
      <alignment horizontal="left" vertical="center" wrapText="1"/>
    </xf>
    <xf numFmtId="0" fontId="2" fillId="0" borderId="19" xfId="47" applyFont="1" applyBorder="1"/>
    <xf numFmtId="0" fontId="45" fillId="0" borderId="20" xfId="47" applyFont="1" applyBorder="1" applyAlignment="1">
      <alignment vertical="center" wrapText="1"/>
    </xf>
    <xf numFmtId="2" fontId="10" fillId="3" borderId="20" xfId="34" applyNumberFormat="1" applyFont="1" applyFill="1" applyBorder="1" applyAlignment="1" applyProtection="1">
      <alignment horizontal="center" vertical="center"/>
      <protection locked="0"/>
    </xf>
    <xf numFmtId="0" fontId="0" fillId="5" borderId="19" xfId="34" applyFont="1" applyFill="1" applyBorder="1" applyAlignment="1">
      <alignment horizontal="center" vertical="top" wrapText="1"/>
    </xf>
    <xf numFmtId="0" fontId="24" fillId="5" borderId="20" xfId="48" applyFont="1" applyFill="1" applyBorder="1" applyAlignment="1">
      <alignment horizontal="center" vertical="center" wrapText="1"/>
    </xf>
    <xf numFmtId="0" fontId="25" fillId="0" borderId="20" xfId="0" applyFont="1" applyFill="1" applyBorder="1" applyAlignment="1">
      <alignment vertical="top" wrapText="1"/>
    </xf>
    <xf numFmtId="4" fontId="20" fillId="3" borderId="20" xfId="49" applyNumberFormat="1" applyFont="1" applyFill="1" applyBorder="1" applyAlignment="1">
      <alignment horizontal="center" vertical="center" wrapText="1"/>
    </xf>
    <xf numFmtId="0" fontId="10" fillId="5" borderId="19" xfId="34" applyFont="1" applyFill="1" applyBorder="1" applyAlignment="1">
      <alignment horizontal="center" vertical="top" wrapText="1"/>
    </xf>
    <xf numFmtId="1" fontId="10" fillId="3" borderId="20" xfId="34" applyNumberFormat="1" applyFont="1" applyFill="1" applyBorder="1" applyAlignment="1" applyProtection="1">
      <alignment horizontal="center" vertical="center"/>
      <protection locked="0"/>
    </xf>
    <xf numFmtId="0" fontId="24" fillId="0" borderId="22" xfId="0" applyFont="1" applyFill="1" applyBorder="1" applyAlignment="1">
      <alignment horizontal="center" vertical="center" wrapText="1"/>
    </xf>
    <xf numFmtId="4" fontId="46" fillId="3" borderId="20" xfId="0" applyNumberFormat="1" applyFont="1" applyFill="1" applyBorder="1" applyAlignment="1">
      <alignment horizontal="left" vertical="center" wrapText="1"/>
    </xf>
    <xf numFmtId="4" fontId="47" fillId="3" borderId="20" xfId="0" applyNumberFormat="1" applyFont="1" applyFill="1" applyBorder="1" applyAlignment="1">
      <alignment horizontal="center" vertical="center" wrapText="1"/>
    </xf>
    <xf numFmtId="4" fontId="48" fillId="3" borderId="20" xfId="0" applyNumberFormat="1" applyFont="1" applyFill="1" applyBorder="1" applyAlignment="1">
      <alignment horizontal="center" vertical="center" wrapText="1"/>
    </xf>
    <xf numFmtId="4" fontId="0" fillId="0" borderId="20" xfId="0" applyNumberFormat="1" applyFont="1" applyBorder="1" applyAlignment="1">
      <alignment horizontal="left" vertical="center" wrapText="1"/>
    </xf>
    <xf numFmtId="0" fontId="10" fillId="3" borderId="19" xfId="0" applyFont="1" applyFill="1" applyBorder="1" applyAlignment="1">
      <alignment horizontal="center" vertical="center"/>
    </xf>
    <xf numFmtId="0" fontId="19" fillId="3" borderId="20" xfId="0" applyFont="1" applyFill="1" applyBorder="1" applyAlignment="1">
      <alignment horizontal="center" vertical="center"/>
    </xf>
    <xf numFmtId="0" fontId="13" fillId="3" borderId="20" xfId="34" applyFont="1" applyFill="1" applyBorder="1" applyAlignment="1" applyProtection="1">
      <alignment horizontal="left" vertical="center" wrapText="1" indent="1"/>
      <protection locked="0"/>
    </xf>
    <xf numFmtId="0" fontId="18" fillId="13" borderId="20" xfId="50" applyFont="1" applyFill="1" applyBorder="1" applyAlignment="1" applyProtection="1">
      <alignment vertical="center" wrapText="1"/>
      <protection locked="0"/>
    </xf>
    <xf numFmtId="0" fontId="19" fillId="13" borderId="20" xfId="50" applyFont="1" applyFill="1" applyBorder="1" applyAlignment="1" applyProtection="1">
      <alignment horizontal="center" vertical="center"/>
      <protection locked="0"/>
    </xf>
    <xf numFmtId="2" fontId="19" fillId="13" borderId="20" xfId="50" applyNumberFormat="1" applyFont="1" applyFill="1" applyBorder="1" applyAlignment="1" applyProtection="1">
      <alignment horizontal="center" vertical="center"/>
      <protection locked="0"/>
    </xf>
    <xf numFmtId="0" fontId="10" fillId="3" borderId="19" xfId="34" applyFont="1" applyFill="1" applyBorder="1" applyAlignment="1">
      <alignment horizontal="center" vertical="center" wrapText="1"/>
    </xf>
    <xf numFmtId="0" fontId="10" fillId="5" borderId="20" xfId="48" applyFont="1" applyFill="1" applyBorder="1" applyAlignment="1">
      <alignment horizontal="center" vertical="center" wrapText="1"/>
    </xf>
    <xf numFmtId="0" fontId="25" fillId="3" borderId="20" xfId="0" applyFont="1" applyFill="1" applyBorder="1" applyAlignment="1">
      <alignment wrapText="1"/>
    </xf>
    <xf numFmtId="0" fontId="10" fillId="3" borderId="20" xfId="34" applyFont="1" applyFill="1" applyBorder="1" applyAlignment="1" applyProtection="1">
      <alignment horizontal="center" vertical="center"/>
      <protection locked="0"/>
    </xf>
    <xf numFmtId="2" fontId="0" fillId="3" borderId="20" xfId="34" applyNumberFormat="1" applyFont="1" applyFill="1" applyBorder="1" applyAlignment="1" applyProtection="1">
      <alignment horizontal="center" vertical="center"/>
      <protection locked="0"/>
    </xf>
    <xf numFmtId="0" fontId="41" fillId="3" borderId="20" xfId="0" applyFont="1" applyFill="1" applyBorder="1" applyAlignment="1">
      <alignment wrapText="1"/>
    </xf>
    <xf numFmtId="3" fontId="20" fillId="0" borderId="19" xfId="51" applyNumberFormat="1" applyFont="1" applyBorder="1" applyAlignment="1">
      <alignment horizontal="center" vertical="center" wrapText="1"/>
    </xf>
    <xf numFmtId="4" fontId="2" fillId="0" borderId="20" xfId="51" applyNumberFormat="1" applyBorder="1" applyAlignment="1">
      <alignment horizontal="center" vertical="center" wrapText="1"/>
    </xf>
    <xf numFmtId="0" fontId="0" fillId="3" borderId="20" xfId="34" applyFont="1" applyFill="1" applyBorder="1" applyAlignment="1" applyProtection="1">
      <alignment vertical="center" wrapText="1"/>
      <protection locked="0"/>
    </xf>
    <xf numFmtId="4" fontId="2" fillId="3" borderId="20" xfId="51" applyNumberFormat="1" applyFill="1" applyBorder="1" applyAlignment="1">
      <alignment horizontal="center" vertical="center" wrapText="1"/>
    </xf>
    <xf numFmtId="0" fontId="24" fillId="3" borderId="20" xfId="48" applyFont="1" applyFill="1" applyBorder="1" applyAlignment="1">
      <alignment horizontal="center" vertical="center" wrapText="1"/>
    </xf>
    <xf numFmtId="0" fontId="10" fillId="3" borderId="20" xfId="34" applyFont="1" applyFill="1" applyBorder="1" applyAlignment="1" applyProtection="1">
      <alignment vertical="center" wrapText="1"/>
      <protection locked="0"/>
    </xf>
    <xf numFmtId="0" fontId="0" fillId="3" borderId="20" xfId="34" applyFont="1" applyFill="1" applyBorder="1" applyAlignment="1" applyProtection="1">
      <alignment horizontal="left" vertical="center" wrapText="1" indent="1"/>
      <protection locked="0"/>
    </xf>
    <xf numFmtId="4" fontId="0" fillId="13" borderId="20" xfId="0" applyNumberFormat="1" applyFont="1" applyFill="1" applyBorder="1" applyAlignment="1">
      <alignment horizontal="left" vertical="center" wrapText="1"/>
    </xf>
    <xf numFmtId="2" fontId="19" fillId="13" borderId="20" xfId="0" applyNumberFormat="1" applyFont="1" applyFill="1" applyBorder="1" applyAlignment="1">
      <alignment horizontal="center" vertical="center" wrapText="1"/>
    </xf>
    <xf numFmtId="0" fontId="10" fillId="3" borderId="20" xfId="34" applyFont="1" applyFill="1" applyBorder="1" applyAlignment="1" applyProtection="1">
      <alignment horizontal="left" vertical="center" wrapText="1" indent="1"/>
      <protection locked="0"/>
    </xf>
    <xf numFmtId="0" fontId="10" fillId="0" borderId="20" xfId="34" applyFont="1" applyBorder="1" applyAlignment="1" applyProtection="1">
      <alignment horizontal="left" vertical="center" wrapText="1" indent="1"/>
      <protection locked="0"/>
    </xf>
    <xf numFmtId="0" fontId="20" fillId="3" borderId="19" xfId="34" applyFont="1" applyFill="1" applyBorder="1" applyAlignment="1">
      <alignment horizontal="center" vertical="center" wrapText="1"/>
    </xf>
    <xf numFmtId="0" fontId="20" fillId="5" borderId="20" xfId="48" applyFont="1" applyFill="1" applyBorder="1" applyAlignment="1">
      <alignment horizontal="center" vertical="center" wrapText="1"/>
    </xf>
    <xf numFmtId="0" fontId="20" fillId="3" borderId="20" xfId="34" applyFont="1" applyFill="1" applyBorder="1" applyAlignment="1" applyProtection="1">
      <alignment horizontal="left" vertical="center" wrapText="1" indent="1"/>
      <protection locked="0"/>
    </xf>
    <xf numFmtId="0" fontId="20" fillId="3" borderId="20" xfId="34" applyFont="1" applyFill="1" applyBorder="1" applyAlignment="1" applyProtection="1">
      <alignment horizontal="center" vertical="center"/>
      <protection locked="0"/>
    </xf>
    <xf numFmtId="2" fontId="20" fillId="3" borderId="20" xfId="34" applyNumberFormat="1" applyFont="1" applyFill="1" applyBorder="1" applyAlignment="1" applyProtection="1">
      <alignment horizontal="center" vertical="center"/>
      <protection locked="0"/>
    </xf>
    <xf numFmtId="0" fontId="10" fillId="3" borderId="20" xfId="48" applyFont="1" applyFill="1" applyBorder="1" applyAlignment="1">
      <alignment horizontal="center" vertical="center" wrapText="1"/>
    </xf>
    <xf numFmtId="0" fontId="18" fillId="3" borderId="20" xfId="34" applyFont="1" applyFill="1" applyBorder="1" applyAlignment="1" applyProtection="1">
      <alignment horizontal="left" vertical="center" wrapText="1" indent="1"/>
      <protection locked="0"/>
    </xf>
    <xf numFmtId="0" fontId="20" fillId="3" borderId="20" xfId="0" applyFont="1" applyFill="1" applyBorder="1" applyAlignment="1">
      <alignment wrapText="1"/>
    </xf>
    <xf numFmtId="0" fontId="10" fillId="3" borderId="20" xfId="0" applyFont="1" applyFill="1" applyBorder="1" applyAlignment="1">
      <alignment horizontal="center" vertical="center"/>
    </xf>
    <xf numFmtId="0" fontId="51" fillId="13" borderId="20" xfId="50" applyFont="1" applyFill="1" applyBorder="1" applyAlignment="1" applyProtection="1">
      <alignment vertical="center" wrapText="1"/>
      <protection locked="0"/>
    </xf>
    <xf numFmtId="0" fontId="10" fillId="3" borderId="20" xfId="0" applyFont="1" applyFill="1" applyBorder="1" applyAlignment="1">
      <alignment horizontal="left" vertical="center"/>
    </xf>
    <xf numFmtId="0" fontId="0" fillId="0" borderId="20" xfId="34" applyFont="1" applyBorder="1" applyAlignment="1" applyProtection="1">
      <alignment horizontal="left" vertical="center" wrapText="1" indent="1"/>
      <protection locked="0"/>
    </xf>
    <xf numFmtId="0" fontId="11" fillId="3" borderId="20" xfId="33" applyFont="1" applyFill="1" applyBorder="1" applyAlignment="1" applyProtection="1">
      <alignment vertical="center" wrapText="1"/>
      <protection locked="0"/>
    </xf>
    <xf numFmtId="4" fontId="27" fillId="3" borderId="20" xfId="0" applyNumberFormat="1" applyFont="1" applyFill="1" applyBorder="1" applyAlignment="1">
      <alignment horizontal="center" vertical="center" wrapText="1"/>
    </xf>
    <xf numFmtId="0" fontId="25" fillId="3" borderId="19" xfId="43" applyFont="1" applyFill="1" applyBorder="1" applyAlignment="1">
      <alignment horizontal="center" vertical="center"/>
    </xf>
    <xf numFmtId="0" fontId="0" fillId="10" borderId="20" xfId="0" applyFont="1" applyFill="1" applyBorder="1" applyAlignment="1">
      <alignment horizontal="center" vertical="center" wrapText="1"/>
    </xf>
    <xf numFmtId="0" fontId="52" fillId="3" borderId="20" xfId="34" applyFont="1" applyFill="1" applyBorder="1" applyAlignment="1" applyProtection="1">
      <alignment vertical="center" wrapText="1"/>
      <protection locked="0"/>
    </xf>
    <xf numFmtId="0" fontId="52" fillId="3" borderId="20" xfId="23" applyFont="1" applyFill="1" applyBorder="1" applyAlignment="1">
      <alignment horizontal="center" vertical="center" shrinkToFit="1"/>
    </xf>
    <xf numFmtId="169" fontId="52" fillId="3" borderId="20" xfId="43" applyNumberFormat="1" applyFont="1" applyFill="1" applyBorder="1" applyAlignment="1">
      <alignment horizontal="center" vertical="center"/>
    </xf>
    <xf numFmtId="0" fontId="0" fillId="3" borderId="20" xfId="0" applyFont="1" applyFill="1" applyBorder="1" applyAlignment="1">
      <alignment horizontal="left" vertical="center" wrapText="1" indent="1"/>
    </xf>
    <xf numFmtId="0" fontId="52" fillId="3" borderId="20" xfId="34" applyFont="1" applyFill="1" applyBorder="1" applyAlignment="1" applyProtection="1">
      <alignment horizontal="center" vertical="center"/>
      <protection locked="0"/>
    </xf>
    <xf numFmtId="0" fontId="52" fillId="3" borderId="20" xfId="43" applyNumberFormat="1" applyFont="1" applyFill="1" applyBorder="1" applyAlignment="1">
      <alignment horizontal="center" vertical="center"/>
    </xf>
    <xf numFmtId="0" fontId="0" fillId="3" borderId="20" xfId="0" applyFill="1" applyBorder="1" applyAlignment="1">
      <alignment horizontal="left" vertical="center" wrapText="1" indent="1"/>
    </xf>
    <xf numFmtId="0" fontId="24" fillId="3" borderId="6" xfId="48" applyFont="1" applyFill="1" applyBorder="1" applyAlignment="1">
      <alignment horizontal="center" vertical="center" wrapText="1"/>
    </xf>
    <xf numFmtId="0" fontId="0" fillId="3" borderId="27" xfId="34" applyFont="1" applyFill="1" applyBorder="1" applyAlignment="1" applyProtection="1">
      <alignment vertical="center" wrapText="1"/>
      <protection locked="0"/>
    </xf>
    <xf numFmtId="0" fontId="10" fillId="3" borderId="28" xfId="34" applyFont="1" applyFill="1" applyBorder="1" applyAlignment="1" applyProtection="1">
      <alignment horizontal="center" vertical="center"/>
      <protection locked="0"/>
    </xf>
    <xf numFmtId="2" fontId="10" fillId="3" borderId="6" xfId="34" applyNumberFormat="1" applyFont="1" applyFill="1" applyBorder="1" applyAlignment="1" applyProtection="1">
      <alignment horizontal="center" vertical="center"/>
      <protection locked="0"/>
    </xf>
    <xf numFmtId="4" fontId="53" fillId="12" borderId="20" xfId="52" applyNumberFormat="1" applyFont="1" applyFill="1" applyBorder="1" applyAlignment="1">
      <alignment horizontal="center" vertical="center" wrapText="1"/>
    </xf>
    <xf numFmtId="0" fontId="24" fillId="5" borderId="6" xfId="53" applyFont="1" applyFill="1" applyBorder="1" applyAlignment="1">
      <alignment horizontal="center" vertical="center" wrapText="1"/>
    </xf>
    <xf numFmtId="0" fontId="0" fillId="5" borderId="6" xfId="34" applyFont="1" applyFill="1" applyBorder="1" applyAlignment="1" applyProtection="1">
      <alignment vertical="center" wrapText="1"/>
      <protection locked="0"/>
    </xf>
    <xf numFmtId="0" fontId="20" fillId="3" borderId="20" xfId="34" applyFont="1" applyFill="1" applyBorder="1" applyAlignment="1" applyProtection="1">
      <alignment vertical="center" wrapText="1"/>
      <protection locked="0"/>
    </xf>
    <xf numFmtId="0" fontId="0" fillId="3" borderId="20" xfId="34" applyFont="1" applyFill="1" applyBorder="1" applyAlignment="1" applyProtection="1">
      <alignment horizontal="center" vertical="center"/>
      <protection locked="0"/>
    </xf>
    <xf numFmtId="3" fontId="10" fillId="0" borderId="19" xfId="0" applyNumberFormat="1" applyFont="1" applyBorder="1" applyAlignment="1">
      <alignment horizontal="center" vertical="center" wrapText="1"/>
    </xf>
    <xf numFmtId="0" fontId="22" fillId="0" borderId="20" xfId="0" applyFont="1" applyBorder="1" applyAlignment="1">
      <alignment horizontal="left" vertical="center"/>
    </xf>
    <xf numFmtId="0" fontId="44" fillId="0" borderId="20" xfId="0" applyFont="1" applyBorder="1" applyAlignment="1">
      <alignment horizontal="left" vertical="center" wrapText="1"/>
    </xf>
    <xf numFmtId="0" fontId="21" fillId="3" borderId="20" xfId="45" applyFont="1" applyFill="1" applyBorder="1" applyAlignment="1">
      <alignment horizontal="center" vertical="center"/>
    </xf>
    <xf numFmtId="0" fontId="22" fillId="0" borderId="20" xfId="0" applyFont="1" applyBorder="1" applyAlignment="1">
      <alignment horizontal="left" vertical="center" wrapText="1"/>
    </xf>
    <xf numFmtId="0" fontId="0" fillId="0" borderId="0" xfId="0" applyFont="1" applyFill="1" applyAlignment="1">
      <alignment horizontal="left" vertical="center" wrapText="1"/>
    </xf>
    <xf numFmtId="0" fontId="12" fillId="0" borderId="0" xfId="0" applyFont="1" applyAlignment="1">
      <alignment horizontal="left" vertical="top" wrapText="1"/>
    </xf>
    <xf numFmtId="0" fontId="22" fillId="0" borderId="0" xfId="36" applyFont="1" applyAlignment="1">
      <alignment horizontal="right"/>
    </xf>
    <xf numFmtId="0" fontId="22" fillId="0" borderId="0" xfId="36" applyFont="1" applyAlignment="1">
      <alignment horizontal="center" vertical="center"/>
    </xf>
    <xf numFmtId="0" fontId="20" fillId="0" borderId="2" xfId="36" applyFont="1" applyBorder="1" applyAlignment="1">
      <alignment horizontal="center" vertical="center" textRotation="90"/>
    </xf>
    <xf numFmtId="0" fontId="20" fillId="0" borderId="1" xfId="36" applyFont="1" applyBorder="1" applyAlignment="1">
      <alignment horizontal="center" vertical="center" textRotation="90"/>
    </xf>
    <xf numFmtId="0" fontId="20" fillId="0" borderId="3" xfId="36" applyFont="1" applyBorder="1" applyAlignment="1">
      <alignment horizontal="center" vertical="center" textRotation="90"/>
    </xf>
    <xf numFmtId="0" fontId="21" fillId="0" borderId="2" xfId="36" applyFont="1" applyBorder="1" applyAlignment="1">
      <alignment horizontal="center" vertical="center" wrapText="1"/>
    </xf>
    <xf numFmtId="0" fontId="20" fillId="0" borderId="2" xfId="36" applyFont="1" applyBorder="1" applyAlignment="1">
      <alignment horizontal="center" vertical="center" textRotation="90" wrapText="1"/>
    </xf>
    <xf numFmtId="0" fontId="20" fillId="0" borderId="10" xfId="36" applyFont="1" applyBorder="1" applyAlignment="1">
      <alignment horizontal="center" vertical="center" textRotation="90"/>
    </xf>
    <xf numFmtId="0" fontId="22" fillId="0" borderId="0" xfId="36" applyFont="1" applyAlignment="1">
      <alignment horizontal="left" vertical="center" wrapText="1"/>
    </xf>
    <xf numFmtId="0" fontId="11" fillId="6" borderId="17" xfId="0" applyFont="1" applyFill="1" applyBorder="1" applyAlignment="1">
      <alignment horizontal="left" vertical="center" wrapText="1"/>
    </xf>
    <xf numFmtId="0" fontId="11" fillId="6" borderId="18" xfId="0" applyFont="1" applyFill="1" applyBorder="1" applyAlignment="1">
      <alignment horizontal="left" vertical="center" wrapText="1"/>
    </xf>
    <xf numFmtId="0" fontId="21" fillId="0" borderId="13" xfId="36" applyFont="1" applyBorder="1" applyAlignment="1">
      <alignment horizontal="center" vertical="center" wrapText="1"/>
    </xf>
    <xf numFmtId="0" fontId="21" fillId="0" borderId="14" xfId="36" applyFont="1" applyBorder="1" applyAlignment="1">
      <alignment horizontal="center" vertical="center" wrapText="1"/>
    </xf>
    <xf numFmtId="0" fontId="21" fillId="0" borderId="15" xfId="36" applyFont="1" applyBorder="1" applyAlignment="1">
      <alignment horizontal="center" vertical="center" wrapText="1"/>
    </xf>
    <xf numFmtId="0" fontId="21" fillId="0" borderId="16" xfId="36" applyFont="1" applyBorder="1" applyAlignment="1">
      <alignment horizontal="center" vertical="center" wrapText="1"/>
    </xf>
  </cellXfs>
  <cellStyles count="55">
    <cellStyle name="Comma 2" xfId="2"/>
    <cellStyle name="Comma 2 2" xfId="3"/>
    <cellStyle name="Comma 2 3" xfId="4"/>
    <cellStyle name="Comma 2 3 2" xfId="5"/>
    <cellStyle name="Comma 3" xfId="6"/>
    <cellStyle name="Comma 4" xfId="7"/>
    <cellStyle name="Comma 5" xfId="37"/>
    <cellStyle name="Date" xfId="8"/>
    <cellStyle name="Explanatory Text" xfId="44" builtinId="53"/>
    <cellStyle name="Fixed" xfId="9"/>
    <cellStyle name="Heading1" xfId="10"/>
    <cellStyle name="Heading2" xfId="11"/>
    <cellStyle name="Normal" xfId="0" builtinId="0"/>
    <cellStyle name="Normal 10" xfId="12"/>
    <cellStyle name="Normal 10 2" xfId="13"/>
    <cellStyle name="Normal 10 2 2" xfId="51"/>
    <cellStyle name="Normal 10 3" xfId="14"/>
    <cellStyle name="Normal 10 3 2" xfId="15"/>
    <cellStyle name="Normal 10 3 3" xfId="16"/>
    <cellStyle name="Normal 10 3 4" xfId="17"/>
    <cellStyle name="Normal 10 4 2" xfId="49"/>
    <cellStyle name="Normal 10 4 2 2" xfId="52"/>
    <cellStyle name="Normal 11" xfId="18"/>
    <cellStyle name="Normal 12" xfId="36"/>
    <cellStyle name="Normal 12 2 2 2 2" xfId="45"/>
    <cellStyle name="Normal 12 3" xfId="42"/>
    <cellStyle name="Normal 12 4" xfId="43"/>
    <cellStyle name="Normal 13" xfId="47"/>
    <cellStyle name="Normal 15" xfId="40"/>
    <cellStyle name="Normal 15 2" xfId="41"/>
    <cellStyle name="Normal 15 2 2" xfId="48"/>
    <cellStyle name="Normal 15 3" xfId="53"/>
    <cellStyle name="Normal 2" xfId="19"/>
    <cellStyle name="Normal 2 2" xfId="20"/>
    <cellStyle name="Normal 2 2 2" xfId="21"/>
    <cellStyle name="Normal 2 2_OlainesPP_Magonite_08_12_1(no groz)" xfId="22"/>
    <cellStyle name="Normal 2 3" xfId="23"/>
    <cellStyle name="Normal 2 3 2" xfId="24"/>
    <cellStyle name="Normal 3" xfId="25"/>
    <cellStyle name="Normal 4" xfId="26"/>
    <cellStyle name="Normal 45" xfId="39"/>
    <cellStyle name="Normal 5" xfId="1"/>
    <cellStyle name="Normal 5 2" xfId="27"/>
    <cellStyle name="Normal 5 2 2" xfId="38"/>
    <cellStyle name="Normal 5 3" xfId="28"/>
    <cellStyle name="Normal 6" xfId="29"/>
    <cellStyle name="Normal 7" xfId="30"/>
    <cellStyle name="Normal 8" xfId="31"/>
    <cellStyle name="Normal 9" xfId="32"/>
    <cellStyle name="Normal_Dz.Nr1 2" xfId="46"/>
    <cellStyle name="Normal_SandisP_rem_07" xfId="33"/>
    <cellStyle name="Parasts 2" xfId="54"/>
    <cellStyle name="Style 1" xfId="34"/>
    <cellStyle name="TableStyleLight1" xfId="50"/>
    <cellStyle name="Стиль 1" xfId="3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ame2\c\Tames&amp;Tames\Formati\kop-tamem-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t,rād."/>
      <sheetName val="KOPRĀME-1"/>
      <sheetName val=" veids2"/>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00"/>
      <sheetName val="Sat,rād_"/>
      <sheetName val="_veids2"/>
      <sheetName val="Sat,rād_1"/>
      <sheetName val="_veids21"/>
      <sheetName val="Sat,rād_2"/>
      <sheetName val="_veids22"/>
      <sheetName val="Sat,rād_3"/>
      <sheetName val="_veids23"/>
      <sheetName val="Sat,rād_4"/>
      <sheetName val="Sat,rād_5"/>
      <sheetName val="_veids24"/>
      <sheetName val="Sat,rād_6"/>
      <sheetName val="_veids25"/>
      <sheetName val="Sat,rād_7"/>
      <sheetName val="_veids26"/>
      <sheetName val="Sat,rād_8"/>
      <sheetName val="_veids27"/>
      <sheetName val="Sat,rād_9"/>
      <sheetName val="_veids28"/>
      <sheetName val="Sat,rād_10"/>
      <sheetName val="_veids29"/>
      <sheetName val="Sat,rād_11"/>
      <sheetName val="_veids210"/>
    </sheetNames>
    <sheetDataSet>
      <sheetData sheetId="0" refreshError="1"/>
      <sheetData sheetId="1" refreshError="1"/>
      <sheetData sheetId="2" refreshError="1"/>
      <sheetData sheetId="3" refreshError="1"/>
      <sheetData sheetId="4" refreshError="1">
        <row r="1">
          <cell r="A1">
            <v>1.5</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B1:J39"/>
  <sheetViews>
    <sheetView showZeros="0" tabSelected="1" view="pageBreakPreview" zoomScaleNormal="100" zoomScaleSheetLayoutView="100" workbookViewId="0">
      <selection activeCell="H22" sqref="H22"/>
    </sheetView>
  </sheetViews>
  <sheetFormatPr defaultColWidth="9.08984375" defaultRowHeight="14"/>
  <cols>
    <col min="1" max="1" width="9.08984375" style="2"/>
    <col min="2" max="2" width="12.08984375" style="2" customWidth="1"/>
    <col min="3" max="3" width="16.26953125" style="2" hidden="1" customWidth="1"/>
    <col min="4" max="4" width="40.26953125" style="2" customWidth="1"/>
    <col min="5" max="5" width="8.08984375" style="2" customWidth="1"/>
    <col min="6" max="7" width="9.08984375" style="2"/>
    <col min="8" max="8" width="20.7265625" style="2" customWidth="1"/>
    <col min="9" max="9" width="9.08984375" style="2"/>
    <col min="10" max="10" width="9.08984375" style="2" hidden="1" customWidth="1"/>
    <col min="11" max="16384" width="9.08984375" style="2"/>
  </cols>
  <sheetData>
    <row r="1" spans="2:8" s="6" customFormat="1">
      <c r="B1" s="270" t="s">
        <v>15</v>
      </c>
      <c r="C1" s="270"/>
      <c r="D1" s="270"/>
      <c r="E1" s="25" t="str">
        <f ca="1">MID(CELL("filename",B1), FIND("]", CELL("filename",B1))+ 1, 255)</f>
        <v>1,1</v>
      </c>
      <c r="F1" s="25"/>
      <c r="G1" s="25"/>
      <c r="H1" s="25"/>
    </row>
    <row r="2" spans="2:8" s="6" customFormat="1">
      <c r="B2" s="271" t="str">
        <f>D13</f>
        <v xml:space="preserve">Demontāžas darbi </v>
      </c>
      <c r="C2" s="271"/>
      <c r="D2" s="271"/>
      <c r="E2" s="271"/>
      <c r="F2" s="271"/>
      <c r="G2" s="271"/>
      <c r="H2" s="271"/>
    </row>
    <row r="3" spans="2:8" ht="47.25" customHeight="1">
      <c r="B3" s="3" t="s">
        <v>2</v>
      </c>
      <c r="D3" s="278" t="s">
        <v>16</v>
      </c>
      <c r="E3" s="278"/>
      <c r="F3" s="278"/>
      <c r="G3" s="278"/>
      <c r="H3" s="278"/>
    </row>
    <row r="4" spans="2:8" ht="40.65" customHeight="1">
      <c r="B4" s="3" t="s">
        <v>3</v>
      </c>
      <c r="D4" s="278" t="s">
        <v>522</v>
      </c>
      <c r="E4" s="278"/>
      <c r="F4" s="278"/>
      <c r="G4" s="278"/>
      <c r="H4" s="278"/>
    </row>
    <row r="5" spans="2:8">
      <c r="B5" s="3" t="s">
        <v>4</v>
      </c>
      <c r="D5" s="278" t="s">
        <v>17</v>
      </c>
      <c r="E5" s="278"/>
      <c r="F5" s="278"/>
      <c r="G5" s="278"/>
      <c r="H5" s="278"/>
    </row>
    <row r="6" spans="2:8">
      <c r="B6" s="3" t="s">
        <v>13</v>
      </c>
      <c r="D6" s="4" t="s">
        <v>18</v>
      </c>
      <c r="E6" s="4"/>
      <c r="F6" s="10"/>
      <c r="G6" s="26"/>
      <c r="H6" s="26"/>
    </row>
    <row r="7" spans="2:8" ht="33.75" customHeight="1">
      <c r="B7" s="269" t="s">
        <v>19</v>
      </c>
      <c r="C7" s="269"/>
      <c r="D7" s="269"/>
      <c r="E7" s="269"/>
      <c r="F7" s="269"/>
      <c r="G7" s="269"/>
      <c r="H7" s="269"/>
    </row>
    <row r="8" spans="2:8">
      <c r="B8" s="5"/>
      <c r="C8" s="5"/>
      <c r="E8" s="8"/>
      <c r="F8" s="10"/>
      <c r="G8" s="10"/>
      <c r="H8" s="7"/>
    </row>
    <row r="9" spans="2:8" ht="15" customHeight="1">
      <c r="B9" s="12"/>
      <c r="C9" s="12"/>
      <c r="D9" s="1" t="s">
        <v>20</v>
      </c>
      <c r="G9" s="11"/>
      <c r="H9" s="11"/>
    </row>
    <row r="10" spans="2:8" ht="15.5">
      <c r="B10" s="12"/>
      <c r="C10" s="12"/>
    </row>
    <row r="11" spans="2:8" ht="14.25" customHeight="1">
      <c r="B11" s="272" t="s">
        <v>5</v>
      </c>
      <c r="C11" s="273"/>
      <c r="D11" s="275" t="s">
        <v>7</v>
      </c>
      <c r="E11" s="276" t="s">
        <v>8</v>
      </c>
      <c r="F11" s="277" t="s">
        <v>9</v>
      </c>
      <c r="G11" s="33"/>
      <c r="H11" s="34"/>
    </row>
    <row r="12" spans="2:8" ht="59.25" customHeight="1">
      <c r="B12" s="272"/>
      <c r="C12" s="274"/>
      <c r="D12" s="275"/>
      <c r="E12" s="276"/>
      <c r="F12" s="277"/>
      <c r="G12" s="33"/>
      <c r="H12" s="34"/>
    </row>
    <row r="13" spans="2:8" ht="15.5">
      <c r="B13" s="188"/>
      <c r="C13" s="189"/>
      <c r="D13" s="190" t="s">
        <v>621</v>
      </c>
      <c r="E13" s="178"/>
      <c r="F13" s="179"/>
      <c r="G13" s="33"/>
      <c r="H13" s="34"/>
    </row>
    <row r="14" spans="2:8">
      <c r="B14" s="191">
        <v>1</v>
      </c>
      <c r="C14" s="192"/>
      <c r="D14" s="193" t="s">
        <v>523</v>
      </c>
      <c r="E14" s="192" t="s">
        <v>524</v>
      </c>
      <c r="F14" s="192">
        <v>37.799999999999997</v>
      </c>
      <c r="G14" s="33"/>
      <c r="H14" s="34"/>
    </row>
    <row r="15" spans="2:8" ht="25">
      <c r="B15" s="191">
        <v>2</v>
      </c>
      <c r="C15" s="192"/>
      <c r="D15" s="193" t="s">
        <v>525</v>
      </c>
      <c r="E15" s="192" t="s">
        <v>524</v>
      </c>
      <c r="F15" s="192">
        <v>4.3</v>
      </c>
      <c r="G15" s="33"/>
      <c r="H15" s="34"/>
    </row>
    <row r="16" spans="2:8">
      <c r="B16" s="191">
        <v>3</v>
      </c>
      <c r="C16" s="192"/>
      <c r="D16" s="193" t="s">
        <v>526</v>
      </c>
      <c r="E16" s="192" t="s">
        <v>527</v>
      </c>
      <c r="F16" s="192">
        <v>439.6</v>
      </c>
      <c r="G16" s="33"/>
      <c r="H16" s="34"/>
    </row>
    <row r="17" spans="2:10">
      <c r="B17" s="191">
        <v>4</v>
      </c>
      <c r="C17" s="192"/>
      <c r="D17" s="193" t="s">
        <v>528</v>
      </c>
      <c r="E17" s="192" t="s">
        <v>527</v>
      </c>
      <c r="F17" s="192">
        <v>51.4</v>
      </c>
      <c r="G17" s="33"/>
      <c r="H17" s="34"/>
    </row>
    <row r="18" spans="2:10">
      <c r="B18" s="191">
        <v>5</v>
      </c>
      <c r="C18" s="192"/>
      <c r="D18" s="193" t="s">
        <v>529</v>
      </c>
      <c r="E18" s="192" t="s">
        <v>527</v>
      </c>
      <c r="F18" s="192">
        <v>74.400000000000006</v>
      </c>
      <c r="G18" s="33"/>
      <c r="H18" s="34"/>
    </row>
    <row r="19" spans="2:10">
      <c r="B19" s="191">
        <v>6</v>
      </c>
      <c r="C19" s="192"/>
      <c r="D19" s="193" t="s">
        <v>530</v>
      </c>
      <c r="E19" s="192" t="s">
        <v>527</v>
      </c>
      <c r="F19" s="192">
        <v>595.29999999999995</v>
      </c>
      <c r="G19" s="33"/>
      <c r="H19" s="34"/>
    </row>
    <row r="20" spans="2:10" ht="14.5">
      <c r="B20" s="194">
        <v>0</v>
      </c>
      <c r="C20" s="63"/>
      <c r="D20" s="195" t="s">
        <v>531</v>
      </c>
      <c r="E20" s="192"/>
      <c r="F20" s="196"/>
      <c r="G20" s="33"/>
      <c r="H20" s="34"/>
    </row>
    <row r="21" spans="2:10">
      <c r="B21" s="197">
        <v>7</v>
      </c>
      <c r="C21" s="198"/>
      <c r="D21" s="199" t="s">
        <v>532</v>
      </c>
      <c r="E21" s="200" t="s">
        <v>533</v>
      </c>
      <c r="F21" s="196">
        <v>10</v>
      </c>
      <c r="G21" s="33"/>
      <c r="H21" s="34"/>
    </row>
    <row r="22" spans="2:10">
      <c r="B22" s="201">
        <v>8</v>
      </c>
      <c r="C22" s="198"/>
      <c r="D22" s="199" t="s">
        <v>534</v>
      </c>
      <c r="E22" s="200" t="s">
        <v>44</v>
      </c>
      <c r="F22" s="202">
        <f>F23/6</f>
        <v>21.833333333333332</v>
      </c>
      <c r="G22" s="33"/>
      <c r="H22" s="34"/>
    </row>
    <row r="23" spans="2:10">
      <c r="B23" s="197">
        <v>9</v>
      </c>
      <c r="C23" s="198"/>
      <c r="D23" s="199" t="s">
        <v>535</v>
      </c>
      <c r="E23" s="200" t="s">
        <v>524</v>
      </c>
      <c r="F23" s="196">
        <v>131</v>
      </c>
      <c r="G23" s="33"/>
      <c r="H23" s="34"/>
    </row>
    <row r="24" spans="2:10" ht="25">
      <c r="B24" s="201">
        <v>10</v>
      </c>
      <c r="C24" s="198"/>
      <c r="D24" s="199" t="s">
        <v>536</v>
      </c>
      <c r="E24" s="200" t="s">
        <v>524</v>
      </c>
      <c r="F24" s="196">
        <f>F23</f>
        <v>131</v>
      </c>
      <c r="G24" s="33"/>
      <c r="H24" s="34"/>
    </row>
    <row r="25" spans="2:10" s="13" customFormat="1">
      <c r="B25" s="18"/>
      <c r="C25" s="19"/>
      <c r="D25" s="20"/>
      <c r="E25" s="21"/>
      <c r="F25" s="31"/>
      <c r="G25" s="35"/>
      <c r="H25" s="36"/>
    </row>
    <row r="26" spans="2:10">
      <c r="B26" s="9"/>
      <c r="C26" s="9"/>
      <c r="D26" s="14"/>
      <c r="E26" s="14" t="s">
        <v>6</v>
      </c>
      <c r="F26" s="32"/>
      <c r="G26" s="33"/>
      <c r="H26" s="34"/>
    </row>
    <row r="28" spans="2:10" s="15" customFormat="1" ht="12.75" customHeight="1">
      <c r="C28" s="16" t="s">
        <v>12</v>
      </c>
    </row>
    <row r="29" spans="2:10" s="15" customFormat="1" ht="66.75" customHeight="1">
      <c r="B29" s="268" t="s">
        <v>658</v>
      </c>
      <c r="C29" s="268"/>
      <c r="D29" s="268"/>
      <c r="E29" s="268"/>
      <c r="F29" s="268"/>
      <c r="G29" s="268"/>
      <c r="H29" s="268"/>
    </row>
    <row r="30" spans="2:10" s="15" customFormat="1" ht="96" customHeight="1">
      <c r="B30" s="268"/>
      <c r="C30" s="268"/>
      <c r="D30" s="268"/>
      <c r="E30" s="268"/>
      <c r="F30" s="268"/>
      <c r="G30" s="268"/>
      <c r="H30" s="268"/>
      <c r="I30" s="268"/>
      <c r="J30" s="268"/>
    </row>
    <row r="31" spans="2:10" s="15" customFormat="1" ht="12.75" customHeight="1">
      <c r="C31" s="17"/>
    </row>
    <row r="32" spans="2:10">
      <c r="B32" s="2" t="s">
        <v>0</v>
      </c>
    </row>
    <row r="33" spans="2:5" ht="14.25" customHeight="1">
      <c r="D33" s="22" t="s">
        <v>1</v>
      </c>
    </row>
    <row r="34" spans="2:5">
      <c r="D34" s="23" t="s">
        <v>10</v>
      </c>
      <c r="E34" s="24"/>
    </row>
    <row r="37" spans="2:5">
      <c r="B37" s="37" t="s">
        <v>11</v>
      </c>
      <c r="C37" s="38"/>
      <c r="D37" s="39"/>
    </row>
    <row r="38" spans="2:5">
      <c r="B38" s="38"/>
      <c r="C38" s="40"/>
      <c r="D38" s="22" t="s">
        <v>553</v>
      </c>
    </row>
    <row r="39" spans="2:5">
      <c r="B39" s="38"/>
      <c r="C39" s="41"/>
      <c r="D39" s="23" t="s">
        <v>554</v>
      </c>
    </row>
  </sheetData>
  <mergeCells count="14">
    <mergeCell ref="B30:H30"/>
    <mergeCell ref="I30:J30"/>
    <mergeCell ref="B29:H29"/>
    <mergeCell ref="B7:H7"/>
    <mergeCell ref="B1:D1"/>
    <mergeCell ref="B2:H2"/>
    <mergeCell ref="B11:B12"/>
    <mergeCell ref="C11:C12"/>
    <mergeCell ref="D11:D12"/>
    <mergeCell ref="E11:E12"/>
    <mergeCell ref="F11:F12"/>
    <mergeCell ref="D5:H5"/>
    <mergeCell ref="D3:H3"/>
    <mergeCell ref="D4:H4"/>
  </mergeCells>
  <printOptions horizontalCentered="1"/>
  <pageMargins left="0.27559055118110237" right="0.27559055118110237" top="0.74803149606299213" bottom="0.74803149606299213" header="0.31496062992125984" footer="0.31496062992125984"/>
  <pageSetup paperSize="9" scale="75"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J57"/>
  <sheetViews>
    <sheetView showZeros="0" view="pageBreakPreview" zoomScale="80" zoomScaleNormal="100" zoomScaleSheetLayoutView="80" workbookViewId="0">
      <selection activeCell="H20" sqref="H20"/>
    </sheetView>
  </sheetViews>
  <sheetFormatPr defaultColWidth="9.08984375" defaultRowHeight="14"/>
  <cols>
    <col min="1" max="1" width="9.08984375" style="2"/>
    <col min="2" max="2" width="12.08984375" style="2" customWidth="1"/>
    <col min="3" max="3" width="16.26953125" style="2" hidden="1" customWidth="1"/>
    <col min="4" max="4" width="40.26953125" style="2" customWidth="1"/>
    <col min="5" max="5" width="8.08984375" style="2" customWidth="1"/>
    <col min="6" max="7" width="9.08984375" style="2"/>
    <col min="8" max="8" width="20.7265625" style="2" customWidth="1"/>
    <col min="9" max="9" width="9.08984375" style="2"/>
    <col min="10" max="10" width="9.08984375" style="2" hidden="1" customWidth="1"/>
    <col min="11" max="16384" width="9.08984375" style="2"/>
  </cols>
  <sheetData>
    <row r="1" spans="2:8" s="6" customFormat="1">
      <c r="B1" s="270" t="s">
        <v>15</v>
      </c>
      <c r="C1" s="270"/>
      <c r="D1" s="270"/>
      <c r="E1" s="25" t="str">
        <f ca="1">MID(CELL("filename",B1), FIND("]", CELL("filename",B1))+ 1, 255)</f>
        <v>1,2</v>
      </c>
      <c r="F1" s="25"/>
      <c r="G1" s="25"/>
      <c r="H1" s="25"/>
    </row>
    <row r="2" spans="2:8" s="6" customFormat="1">
      <c r="B2" s="271" t="str">
        <f>D13</f>
        <v>Sienas</v>
      </c>
      <c r="C2" s="271"/>
      <c r="D2" s="271"/>
      <c r="E2" s="271"/>
      <c r="F2" s="271"/>
      <c r="G2" s="271"/>
      <c r="H2" s="271"/>
    </row>
    <row r="3" spans="2:8" ht="47.25" customHeight="1">
      <c r="B3" s="3" t="s">
        <v>2</v>
      </c>
      <c r="D3" s="278" t="str">
        <f>'1,1'!D3</f>
        <v>Nacionālais rehabilitācjas centrs "Vaivari"</v>
      </c>
      <c r="E3" s="278"/>
      <c r="F3" s="278"/>
      <c r="G3" s="278"/>
      <c r="H3" s="278"/>
    </row>
    <row r="4" spans="2:8" ht="60.25" customHeight="1">
      <c r="B4" s="3" t="s">
        <v>3</v>
      </c>
      <c r="D4" s="278" t="str">
        <f>'1,1'!D4</f>
        <v xml:space="preserve">Valsts sabiedrība ar ierobežotu atbildību "Nacionālais rehabilitācjas centrs "Vaivari""
ēkas 6 un 7. stāva ziemeļu spārna telpas platībā 1360m2 (7. stāvs) </v>
      </c>
      <c r="E4" s="278"/>
      <c r="F4" s="278"/>
      <c r="G4" s="278"/>
      <c r="H4" s="278"/>
    </row>
    <row r="5" spans="2:8">
      <c r="B5" s="3" t="s">
        <v>4</v>
      </c>
      <c r="D5" s="278" t="str">
        <f>'1,1'!D5:H5</f>
        <v>Asaru prospekts 61, Jūrmala</v>
      </c>
      <c r="E5" s="278"/>
      <c r="F5" s="278"/>
      <c r="G5" s="278"/>
      <c r="H5" s="278"/>
    </row>
    <row r="6" spans="2:8">
      <c r="B6" s="3" t="s">
        <v>13</v>
      </c>
      <c r="D6" s="4" t="str">
        <f>'1,1'!D6</f>
        <v>Nr.1-37/17/005/ERAF</v>
      </c>
      <c r="E6" s="4"/>
      <c r="F6" s="10"/>
      <c r="G6" s="26"/>
      <c r="H6" s="26"/>
    </row>
    <row r="7" spans="2:8" ht="33.75" customHeight="1">
      <c r="B7" s="269" t="str">
        <f>'1,1'!B7:H7</f>
        <v>Apjomi sastādīti pamatojoties  SIA „Baltex Group” būvprojekta rasējumiem un specifikācijām</v>
      </c>
      <c r="C7" s="269"/>
      <c r="D7" s="269"/>
      <c r="E7" s="269"/>
      <c r="F7" s="269"/>
      <c r="G7" s="269"/>
      <c r="H7" s="269"/>
    </row>
    <row r="8" spans="2:8">
      <c r="B8" s="5"/>
      <c r="C8" s="5"/>
      <c r="E8" s="8"/>
      <c r="F8" s="10"/>
      <c r="G8" s="10"/>
      <c r="H8" s="7"/>
    </row>
    <row r="9" spans="2:8" ht="15" customHeight="1">
      <c r="B9" s="12"/>
      <c r="C9" s="12"/>
      <c r="D9" s="1" t="str">
        <f>'1,1'!D9</f>
        <v>Apjomi sastādīti:  2018.gada 2. marts</v>
      </c>
      <c r="G9" s="11"/>
      <c r="H9" s="11"/>
    </row>
    <row r="10" spans="2:8" ht="15.5">
      <c r="B10" s="12"/>
      <c r="C10" s="12"/>
    </row>
    <row r="11" spans="2:8" ht="14.25" customHeight="1">
      <c r="B11" s="272" t="s">
        <v>5</v>
      </c>
      <c r="C11" s="273"/>
      <c r="D11" s="275" t="s">
        <v>7</v>
      </c>
      <c r="E11" s="276" t="s">
        <v>8</v>
      </c>
      <c r="F11" s="277" t="s">
        <v>9</v>
      </c>
      <c r="G11" s="33"/>
      <c r="H11" s="34"/>
    </row>
    <row r="12" spans="2:8" ht="59.25" customHeight="1">
      <c r="B12" s="272"/>
      <c r="C12" s="274"/>
      <c r="D12" s="275"/>
      <c r="E12" s="276"/>
      <c r="F12" s="277"/>
      <c r="G12" s="33"/>
      <c r="H12" s="34"/>
    </row>
    <row r="13" spans="2:8" ht="15.5">
      <c r="B13" s="188"/>
      <c r="C13" s="203">
        <v>0</v>
      </c>
      <c r="D13" s="190" t="s">
        <v>622</v>
      </c>
      <c r="E13" s="178"/>
      <c r="F13" s="179"/>
      <c r="G13" s="33"/>
      <c r="H13" s="34"/>
    </row>
    <row r="14" spans="2:8">
      <c r="B14" s="191">
        <v>0</v>
      </c>
      <c r="C14" s="192"/>
      <c r="D14" s="204" t="s">
        <v>537</v>
      </c>
      <c r="E14" s="192"/>
      <c r="F14" s="192"/>
      <c r="G14" s="33"/>
      <c r="H14" s="34"/>
    </row>
    <row r="15" spans="2:8">
      <c r="B15" s="191">
        <v>0</v>
      </c>
      <c r="C15" s="192"/>
      <c r="D15" s="205" t="s">
        <v>538</v>
      </c>
      <c r="E15" s="192"/>
      <c r="F15" s="192"/>
      <c r="G15" s="33"/>
      <c r="H15" s="34"/>
    </row>
    <row r="16" spans="2:8" ht="37.5">
      <c r="B16" s="191">
        <v>1</v>
      </c>
      <c r="C16" s="192"/>
      <c r="D16" s="193" t="s">
        <v>539</v>
      </c>
      <c r="E16" s="192" t="s">
        <v>527</v>
      </c>
      <c r="F16" s="192">
        <v>87.4</v>
      </c>
      <c r="G16" s="33"/>
      <c r="H16" s="34"/>
    </row>
    <row r="17" spans="2:8" ht="25">
      <c r="B17" s="191">
        <v>2</v>
      </c>
      <c r="C17" s="192"/>
      <c r="D17" s="193" t="s">
        <v>540</v>
      </c>
      <c r="E17" s="192" t="s">
        <v>527</v>
      </c>
      <c r="F17" s="192">
        <v>87.4</v>
      </c>
      <c r="G17" s="33"/>
      <c r="H17" s="34"/>
    </row>
    <row r="18" spans="2:8" ht="25">
      <c r="B18" s="191">
        <v>3</v>
      </c>
      <c r="C18" s="192"/>
      <c r="D18" s="193" t="s">
        <v>541</v>
      </c>
      <c r="E18" s="192" t="s">
        <v>527</v>
      </c>
      <c r="F18" s="192">
        <v>87.4</v>
      </c>
      <c r="G18" s="33"/>
      <c r="H18" s="34"/>
    </row>
    <row r="19" spans="2:8" ht="25">
      <c r="B19" s="191">
        <v>4</v>
      </c>
      <c r="C19" s="192"/>
      <c r="D19" s="193" t="s">
        <v>541</v>
      </c>
      <c r="E19" s="192" t="s">
        <v>527</v>
      </c>
      <c r="F19" s="192">
        <v>87.4</v>
      </c>
      <c r="G19" s="33"/>
      <c r="H19" s="34"/>
    </row>
    <row r="20" spans="2:8">
      <c r="B20" s="191">
        <v>0</v>
      </c>
      <c r="C20" s="192"/>
      <c r="D20" s="205" t="s">
        <v>542</v>
      </c>
      <c r="E20" s="192"/>
      <c r="F20" s="192"/>
      <c r="G20" s="33"/>
      <c r="H20" s="34"/>
    </row>
    <row r="21" spans="2:8" ht="37.5">
      <c r="B21" s="191">
        <v>5</v>
      </c>
      <c r="C21" s="192"/>
      <c r="D21" s="193" t="s">
        <v>539</v>
      </c>
      <c r="E21" s="192" t="s">
        <v>527</v>
      </c>
      <c r="F21" s="192">
        <v>163</v>
      </c>
      <c r="G21" s="33"/>
      <c r="H21" s="34"/>
    </row>
    <row r="22" spans="2:8" ht="25">
      <c r="B22" s="191">
        <v>6</v>
      </c>
      <c r="C22" s="192"/>
      <c r="D22" s="193" t="s">
        <v>540</v>
      </c>
      <c r="E22" s="192" t="s">
        <v>527</v>
      </c>
      <c r="F22" s="192">
        <v>163</v>
      </c>
      <c r="G22" s="33"/>
      <c r="H22" s="34"/>
    </row>
    <row r="23" spans="2:8" ht="25">
      <c r="B23" s="191">
        <v>7</v>
      </c>
      <c r="C23" s="192"/>
      <c r="D23" s="193" t="s">
        <v>543</v>
      </c>
      <c r="E23" s="192" t="s">
        <v>527</v>
      </c>
      <c r="F23" s="192">
        <v>163</v>
      </c>
      <c r="G23" s="33"/>
      <c r="H23" s="34"/>
    </row>
    <row r="24" spans="2:8" ht="25">
      <c r="B24" s="191">
        <v>8</v>
      </c>
      <c r="C24" s="192"/>
      <c r="D24" s="193" t="s">
        <v>544</v>
      </c>
      <c r="E24" s="192" t="s">
        <v>527</v>
      </c>
      <c r="F24" s="192">
        <v>163</v>
      </c>
      <c r="G24" s="33"/>
      <c r="H24" s="34"/>
    </row>
    <row r="25" spans="2:8">
      <c r="B25" s="191">
        <v>0</v>
      </c>
      <c r="C25" s="192"/>
      <c r="D25" s="205" t="s">
        <v>545</v>
      </c>
      <c r="E25" s="192"/>
      <c r="F25" s="192"/>
      <c r="G25" s="33"/>
      <c r="H25" s="34"/>
    </row>
    <row r="26" spans="2:8" ht="37.5">
      <c r="B26" s="191">
        <v>9</v>
      </c>
      <c r="C26" s="192"/>
      <c r="D26" s="193" t="s">
        <v>546</v>
      </c>
      <c r="E26" s="192" t="s">
        <v>527</v>
      </c>
      <c r="F26" s="192">
        <v>57.3</v>
      </c>
      <c r="G26" s="33"/>
      <c r="H26" s="34"/>
    </row>
    <row r="27" spans="2:8" ht="25">
      <c r="B27" s="191">
        <v>10</v>
      </c>
      <c r="C27" s="192"/>
      <c r="D27" s="193" t="s">
        <v>547</v>
      </c>
      <c r="E27" s="192" t="s">
        <v>527</v>
      </c>
      <c r="F27" s="192">
        <f>F28</f>
        <v>57.3</v>
      </c>
      <c r="G27" s="33"/>
      <c r="H27" s="34"/>
    </row>
    <row r="28" spans="2:8" ht="25">
      <c r="B28" s="191">
        <v>11</v>
      </c>
      <c r="C28" s="192"/>
      <c r="D28" s="193" t="s">
        <v>548</v>
      </c>
      <c r="E28" s="192" t="s">
        <v>527</v>
      </c>
      <c r="F28" s="192">
        <v>57.3</v>
      </c>
      <c r="G28" s="33"/>
      <c r="H28" s="34"/>
    </row>
    <row r="29" spans="2:8">
      <c r="B29" s="191">
        <v>0</v>
      </c>
      <c r="C29" s="192"/>
      <c r="D29" s="205" t="s">
        <v>549</v>
      </c>
      <c r="E29" s="192"/>
      <c r="F29" s="192"/>
      <c r="G29" s="33"/>
      <c r="H29" s="34"/>
    </row>
    <row r="30" spans="2:8" ht="37.5">
      <c r="B30" s="191">
        <v>12</v>
      </c>
      <c r="C30" s="192"/>
      <c r="D30" s="193" t="s">
        <v>539</v>
      </c>
      <c r="E30" s="192" t="s">
        <v>527</v>
      </c>
      <c r="F30" s="192">
        <v>36.4</v>
      </c>
      <c r="G30" s="33"/>
      <c r="H30" s="34"/>
    </row>
    <row r="31" spans="2:8" ht="37.5">
      <c r="B31" s="191">
        <v>13</v>
      </c>
      <c r="C31" s="192"/>
      <c r="D31" s="193" t="s">
        <v>539</v>
      </c>
      <c r="E31" s="192" t="s">
        <v>527</v>
      </c>
      <c r="F31" s="192">
        <v>36.4</v>
      </c>
      <c r="G31" s="33"/>
      <c r="H31" s="34"/>
    </row>
    <row r="32" spans="2:8" ht="25">
      <c r="B32" s="191">
        <v>14</v>
      </c>
      <c r="C32" s="192"/>
      <c r="D32" s="193" t="s">
        <v>540</v>
      </c>
      <c r="E32" s="192" t="s">
        <v>527</v>
      </c>
      <c r="F32" s="192">
        <v>36.4</v>
      </c>
      <c r="G32" s="33"/>
      <c r="H32" s="34"/>
    </row>
    <row r="33" spans="2:10" ht="25">
      <c r="B33" s="191">
        <v>15</v>
      </c>
      <c r="C33" s="192"/>
      <c r="D33" s="193" t="s">
        <v>540</v>
      </c>
      <c r="E33" s="192" t="s">
        <v>527</v>
      </c>
      <c r="F33" s="192">
        <v>36.4</v>
      </c>
      <c r="G33" s="33"/>
      <c r="H33" s="34"/>
    </row>
    <row r="34" spans="2:10" ht="25">
      <c r="B34" s="191">
        <v>16</v>
      </c>
      <c r="C34" s="192"/>
      <c r="D34" s="193" t="s">
        <v>543</v>
      </c>
      <c r="E34" s="192" t="s">
        <v>527</v>
      </c>
      <c r="F34" s="192">
        <v>36.4</v>
      </c>
      <c r="G34" s="33"/>
      <c r="H34" s="34"/>
    </row>
    <row r="35" spans="2:10" ht="25">
      <c r="B35" s="191">
        <v>17</v>
      </c>
      <c r="C35" s="192"/>
      <c r="D35" s="193" t="s">
        <v>543</v>
      </c>
      <c r="E35" s="192" t="s">
        <v>527</v>
      </c>
      <c r="F35" s="192">
        <v>36.4</v>
      </c>
      <c r="G35" s="33"/>
      <c r="H35" s="34"/>
    </row>
    <row r="36" spans="2:10">
      <c r="B36" s="191">
        <v>0</v>
      </c>
      <c r="C36" s="192"/>
      <c r="D36" s="206"/>
      <c r="E36" s="192"/>
      <c r="F36" s="192"/>
      <c r="G36" s="33"/>
      <c r="H36" s="34"/>
    </row>
    <row r="37" spans="2:10">
      <c r="B37" s="191">
        <v>0</v>
      </c>
      <c r="C37" s="192"/>
      <c r="D37" s="205" t="s">
        <v>550</v>
      </c>
      <c r="E37" s="192"/>
      <c r="F37" s="192"/>
      <c r="G37" s="33"/>
      <c r="H37" s="34"/>
    </row>
    <row r="38" spans="2:10" ht="37.5">
      <c r="B38" s="191">
        <v>18</v>
      </c>
      <c r="C38" s="192"/>
      <c r="D38" s="193" t="s">
        <v>546</v>
      </c>
      <c r="E38" s="192" t="s">
        <v>527</v>
      </c>
      <c r="F38" s="192">
        <v>53.1</v>
      </c>
      <c r="G38" s="33"/>
      <c r="H38" s="34"/>
    </row>
    <row r="39" spans="2:10" ht="25">
      <c r="B39" s="191">
        <v>19</v>
      </c>
      <c r="C39" s="192"/>
      <c r="D39" s="193" t="s">
        <v>547</v>
      </c>
      <c r="E39" s="192" t="s">
        <v>527</v>
      </c>
      <c r="F39" s="192">
        <v>53.1</v>
      </c>
      <c r="G39" s="33"/>
      <c r="H39" s="34"/>
    </row>
    <row r="40" spans="2:10" ht="25">
      <c r="B40" s="191">
        <v>20</v>
      </c>
      <c r="C40" s="192"/>
      <c r="D40" s="193" t="s">
        <v>543</v>
      </c>
      <c r="E40" s="192" t="s">
        <v>527</v>
      </c>
      <c r="F40" s="192">
        <v>53.1</v>
      </c>
      <c r="G40" s="33"/>
      <c r="H40" s="34"/>
    </row>
    <row r="41" spans="2:10">
      <c r="B41" s="191">
        <v>0</v>
      </c>
      <c r="C41" s="192"/>
      <c r="D41" s="205" t="s">
        <v>551</v>
      </c>
      <c r="E41" s="192"/>
      <c r="F41" s="192"/>
      <c r="G41" s="33"/>
      <c r="H41" s="34"/>
    </row>
    <row r="42" spans="2:10">
      <c r="B42" s="191">
        <v>21</v>
      </c>
      <c r="C42" s="192"/>
      <c r="D42" s="193" t="s">
        <v>552</v>
      </c>
      <c r="E42" s="192" t="s">
        <v>527</v>
      </c>
      <c r="F42" s="192">
        <v>2.8</v>
      </c>
      <c r="G42" s="33"/>
      <c r="H42" s="34"/>
    </row>
    <row r="43" spans="2:10" s="13" customFormat="1">
      <c r="B43" s="18"/>
      <c r="C43" s="19"/>
      <c r="D43" s="20"/>
      <c r="E43" s="21"/>
      <c r="F43" s="31"/>
      <c r="G43" s="35"/>
      <c r="H43" s="36"/>
    </row>
    <row r="44" spans="2:10">
      <c r="B44" s="9"/>
      <c r="C44" s="9"/>
      <c r="D44" s="14"/>
      <c r="E44" s="14" t="s">
        <v>6</v>
      </c>
      <c r="F44" s="32"/>
      <c r="G44" s="33"/>
      <c r="H44" s="34"/>
    </row>
    <row r="46" spans="2:10" s="15" customFormat="1" ht="12.75" customHeight="1">
      <c r="C46" s="16" t="str">
        <f>'1,1'!C28</f>
        <v>Piezīmes:</v>
      </c>
    </row>
    <row r="47" spans="2:10" s="15" customFormat="1" ht="45" customHeight="1">
      <c r="B47" s="268" t="str">
        <f>'1,1'!B29:H29</f>
        <v xml:space="preserve"> Visas atsauces uz materiālu un izstrādājumu izgatavotājfirmām, kuras norādītas būvprojektā, liecina tikai par šo materiālu un izstrādājumu tehniskajiem parametriem un kvalitātes līmeni, to nomaiņa ir iespējama ar citiem tehniski un kvalitatīvi ekvivalentiem materiāliem un izstrādājumiem, iepriekš saskaņojot tos ar projekta autoriem un uzrādot atbilstības sertifikātus.</v>
      </c>
      <c r="C47" s="268"/>
      <c r="D47" s="268"/>
      <c r="E47" s="268"/>
      <c r="F47" s="268"/>
      <c r="G47" s="268"/>
      <c r="H47" s="268"/>
    </row>
    <row r="48" spans="2:10" s="15" customFormat="1" ht="96" customHeight="1">
      <c r="B48" s="268"/>
      <c r="C48" s="268"/>
      <c r="D48" s="268"/>
      <c r="E48" s="268"/>
      <c r="F48" s="268"/>
      <c r="G48" s="268"/>
      <c r="H48" s="268"/>
      <c r="I48" s="268"/>
      <c r="J48" s="268"/>
    </row>
    <row r="49" spans="2:5" s="15" customFormat="1" ht="12.75" customHeight="1">
      <c r="C49" s="17"/>
    </row>
    <row r="50" spans="2:5">
      <c r="B50" s="2" t="s">
        <v>0</v>
      </c>
    </row>
    <row r="51" spans="2:5" ht="14.25" customHeight="1">
      <c r="D51" s="22" t="s">
        <v>1</v>
      </c>
    </row>
    <row r="52" spans="2:5">
      <c r="D52" s="23" t="s">
        <v>10</v>
      </c>
      <c r="E52" s="24"/>
    </row>
    <row r="55" spans="2:5">
      <c r="B55" s="37" t="str">
        <f>'1,1'!B37</f>
        <v>Pārbaudīja:</v>
      </c>
      <c r="C55" s="38"/>
      <c r="D55" s="39"/>
    </row>
    <row r="56" spans="2:5">
      <c r="B56" s="38"/>
      <c r="C56" s="40"/>
      <c r="D56" s="22" t="str">
        <f>'1,1'!D38</f>
        <v>Dzintra Cīrule</v>
      </c>
    </row>
    <row r="57" spans="2:5">
      <c r="B57" s="38"/>
      <c r="C57" s="41"/>
      <c r="D57" s="23" t="str">
        <f>'1,1'!D39</f>
        <v>Sertifikāta Nr.10-0363</v>
      </c>
    </row>
  </sheetData>
  <mergeCells count="14">
    <mergeCell ref="B1:D1"/>
    <mergeCell ref="B2:H2"/>
    <mergeCell ref="D5:H5"/>
    <mergeCell ref="B7:H7"/>
    <mergeCell ref="B11:B12"/>
    <mergeCell ref="C11:C12"/>
    <mergeCell ref="D11:D12"/>
    <mergeCell ref="E11:E12"/>
    <mergeCell ref="F11:F12"/>
    <mergeCell ref="B47:H47"/>
    <mergeCell ref="B48:H48"/>
    <mergeCell ref="I48:J48"/>
    <mergeCell ref="D3:H3"/>
    <mergeCell ref="D4:H4"/>
  </mergeCells>
  <printOptions horizontalCentered="1"/>
  <pageMargins left="0.27559055118110237" right="0.27559055118110237" top="0.74803149606299213" bottom="0.74803149606299213" header="0.31496062992125984" footer="0.31496062992125984"/>
  <pageSetup paperSize="9" scale="75"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J29"/>
  <sheetViews>
    <sheetView showZeros="0" view="pageBreakPreview" topLeftCell="A4" zoomScale="80" zoomScaleNormal="100" zoomScaleSheetLayoutView="80" workbookViewId="0">
      <selection activeCell="K12" sqref="K12"/>
    </sheetView>
  </sheetViews>
  <sheetFormatPr defaultColWidth="9.08984375" defaultRowHeight="14"/>
  <cols>
    <col min="1" max="1" width="9.08984375" style="2"/>
    <col min="2" max="2" width="12.08984375" style="2" customWidth="1"/>
    <col min="3" max="3" width="16.26953125" style="2" hidden="1" customWidth="1"/>
    <col min="4" max="4" width="40.26953125" style="2" customWidth="1"/>
    <col min="5" max="5" width="8.08984375" style="2" customWidth="1"/>
    <col min="6" max="7" width="9.08984375" style="2"/>
    <col min="8" max="8" width="20.7265625" style="2" customWidth="1"/>
    <col min="9" max="9" width="9.08984375" style="2"/>
    <col min="10" max="10" width="9.08984375" style="2" hidden="1" customWidth="1"/>
    <col min="11" max="16384" width="9.08984375" style="2"/>
  </cols>
  <sheetData>
    <row r="1" spans="2:8" s="6" customFormat="1">
      <c r="B1" s="270" t="s">
        <v>15</v>
      </c>
      <c r="C1" s="270"/>
      <c r="D1" s="270"/>
      <c r="E1" s="25" t="str">
        <f ca="1">MID(CELL("filename",B1), FIND("]", CELL("filename",B1))+ 1, 255)</f>
        <v>1,3</v>
      </c>
      <c r="F1" s="25"/>
      <c r="G1" s="25"/>
      <c r="H1" s="25"/>
    </row>
    <row r="2" spans="2:8" s="6" customFormat="1">
      <c r="B2" s="271" t="str">
        <f>D13</f>
        <v xml:space="preserve">Kāpnes </v>
      </c>
      <c r="C2" s="271"/>
      <c r="D2" s="271"/>
      <c r="E2" s="271"/>
      <c r="F2" s="271"/>
      <c r="G2" s="271"/>
      <c r="H2" s="271"/>
    </row>
    <row r="3" spans="2:8" ht="47.25" customHeight="1">
      <c r="B3" s="3" t="s">
        <v>2</v>
      </c>
      <c r="D3" s="278" t="str">
        <f>'1,1'!D3</f>
        <v>Nacionālais rehabilitācjas centrs "Vaivari"</v>
      </c>
      <c r="E3" s="278"/>
      <c r="F3" s="278"/>
      <c r="G3" s="278"/>
      <c r="H3" s="278"/>
    </row>
    <row r="4" spans="2:8" ht="40.65" customHeight="1">
      <c r="B4" s="3" t="s">
        <v>3</v>
      </c>
      <c r="D4" s="278" t="str">
        <f>'1,1'!D4</f>
        <v xml:space="preserve">Valsts sabiedrība ar ierobežotu atbildību "Nacionālais rehabilitācjas centrs "Vaivari""
ēkas 6 un 7. stāva ziemeļu spārna telpas platībā 1360m2 (7. stāvs) </v>
      </c>
      <c r="E4" s="278"/>
      <c r="F4" s="278"/>
      <c r="G4" s="278"/>
      <c r="H4" s="278"/>
    </row>
    <row r="5" spans="2:8">
      <c r="B5" s="3" t="s">
        <v>4</v>
      </c>
      <c r="D5" s="278" t="str">
        <f>'1,1'!D5:H5</f>
        <v>Asaru prospekts 61, Jūrmala</v>
      </c>
      <c r="E5" s="278"/>
      <c r="F5" s="278"/>
      <c r="G5" s="278"/>
      <c r="H5" s="278"/>
    </row>
    <row r="6" spans="2:8">
      <c r="B6" s="3" t="s">
        <v>13</v>
      </c>
      <c r="D6" s="4" t="str">
        <f>'1,1'!D6</f>
        <v>Nr.1-37/17/005/ERAF</v>
      </c>
      <c r="E6" s="4"/>
      <c r="F6" s="10"/>
      <c r="G6" s="26"/>
      <c r="H6" s="26"/>
    </row>
    <row r="7" spans="2:8" ht="33.75" customHeight="1">
      <c r="B7" s="269" t="str">
        <f>'1,1'!B7:H7</f>
        <v>Apjomi sastādīti pamatojoties  SIA „Baltex Group” būvprojekta rasējumiem un specifikācijām</v>
      </c>
      <c r="C7" s="269"/>
      <c r="D7" s="269"/>
      <c r="E7" s="269"/>
      <c r="F7" s="269"/>
      <c r="G7" s="269"/>
      <c r="H7" s="269"/>
    </row>
    <row r="8" spans="2:8">
      <c r="B8" s="5"/>
      <c r="C8" s="5"/>
      <c r="E8" s="8"/>
      <c r="F8" s="10"/>
      <c r="G8" s="10"/>
      <c r="H8" s="7"/>
    </row>
    <row r="9" spans="2:8" ht="15" customHeight="1">
      <c r="B9" s="12"/>
      <c r="C9" s="12"/>
      <c r="D9" s="1" t="str">
        <f>'1,1'!D9</f>
        <v>Apjomi sastādīti:  2018.gada 2. marts</v>
      </c>
      <c r="G9" s="11"/>
      <c r="H9" s="11"/>
    </row>
    <row r="10" spans="2:8" ht="15.5">
      <c r="B10" s="12"/>
      <c r="C10" s="12"/>
    </row>
    <row r="11" spans="2:8" ht="14.25" customHeight="1">
      <c r="B11" s="272" t="s">
        <v>5</v>
      </c>
      <c r="C11" s="273"/>
      <c r="D11" s="275" t="s">
        <v>7</v>
      </c>
      <c r="E11" s="276" t="s">
        <v>8</v>
      </c>
      <c r="F11" s="277" t="s">
        <v>9</v>
      </c>
      <c r="G11" s="33"/>
      <c r="H11" s="34"/>
    </row>
    <row r="12" spans="2:8" ht="59.25" customHeight="1">
      <c r="B12" s="272"/>
      <c r="C12" s="274"/>
      <c r="D12" s="275"/>
      <c r="E12" s="276"/>
      <c r="F12" s="277"/>
      <c r="G12" s="33"/>
      <c r="H12" s="34"/>
    </row>
    <row r="13" spans="2:8" ht="15.5">
      <c r="B13" s="188"/>
      <c r="C13" s="203">
        <v>0</v>
      </c>
      <c r="D13" s="190" t="s">
        <v>623</v>
      </c>
      <c r="E13" s="178"/>
      <c r="F13" s="179"/>
      <c r="G13" s="33"/>
      <c r="H13" s="34"/>
    </row>
    <row r="14" spans="2:8" ht="50">
      <c r="B14" s="191">
        <v>1</v>
      </c>
      <c r="C14" s="60"/>
      <c r="D14" s="207" t="s">
        <v>555</v>
      </c>
      <c r="E14" s="192" t="s">
        <v>375</v>
      </c>
      <c r="F14" s="192">
        <v>1</v>
      </c>
      <c r="G14" s="33"/>
      <c r="H14" s="34"/>
    </row>
    <row r="15" spans="2:8" s="13" customFormat="1">
      <c r="B15" s="18"/>
      <c r="C15" s="19"/>
      <c r="D15" s="20"/>
      <c r="E15" s="21"/>
      <c r="F15" s="31"/>
      <c r="G15" s="35"/>
      <c r="H15" s="36"/>
    </row>
    <row r="16" spans="2:8">
      <c r="B16" s="9"/>
      <c r="C16" s="9"/>
      <c r="D16" s="14"/>
      <c r="E16" s="14" t="s">
        <v>6</v>
      </c>
      <c r="F16" s="32"/>
      <c r="G16" s="33"/>
      <c r="H16" s="34"/>
    </row>
    <row r="18" spans="2:10" s="15" customFormat="1" ht="12.75" customHeight="1">
      <c r="C18" s="16" t="str">
        <f>'1,1'!C28</f>
        <v>Piezīmes:</v>
      </c>
    </row>
    <row r="19" spans="2:10" s="15" customFormat="1" ht="45" customHeight="1">
      <c r="B19" s="268" t="str">
        <f>'1,1'!B29:H29</f>
        <v xml:space="preserve"> Visas atsauces uz materiālu un izstrādājumu izgatavotājfirmām, kuras norādītas būvprojektā, liecina tikai par šo materiālu un izstrādājumu tehniskajiem parametriem un kvalitātes līmeni, to nomaiņa ir iespējama ar citiem tehniski un kvalitatīvi ekvivalentiem materiāliem un izstrādājumiem, iepriekš saskaņojot tos ar projekta autoriem un uzrādot atbilstības sertifikātus.</v>
      </c>
      <c r="C19" s="268"/>
      <c r="D19" s="268"/>
      <c r="E19" s="268"/>
      <c r="F19" s="268"/>
      <c r="G19" s="268"/>
      <c r="H19" s="268"/>
    </row>
    <row r="20" spans="2:10" s="15" customFormat="1" ht="96" customHeight="1">
      <c r="B20" s="268"/>
      <c r="C20" s="268"/>
      <c r="D20" s="268"/>
      <c r="E20" s="268"/>
      <c r="F20" s="268"/>
      <c r="G20" s="268"/>
      <c r="H20" s="268"/>
      <c r="I20" s="268"/>
      <c r="J20" s="268"/>
    </row>
    <row r="21" spans="2:10" s="15" customFormat="1" ht="12.75" customHeight="1">
      <c r="C21" s="17"/>
    </row>
    <row r="22" spans="2:10">
      <c r="B22" s="2" t="s">
        <v>0</v>
      </c>
    </row>
    <row r="23" spans="2:10" ht="14.25" customHeight="1">
      <c r="D23" s="22" t="s">
        <v>1</v>
      </c>
    </row>
    <row r="24" spans="2:10">
      <c r="D24" s="23" t="s">
        <v>10</v>
      </c>
      <c r="E24" s="24"/>
    </row>
    <row r="27" spans="2:10">
      <c r="B27" s="37" t="str">
        <f>'1,1'!B37</f>
        <v>Pārbaudīja:</v>
      </c>
      <c r="C27" s="38"/>
      <c r="D27" s="39"/>
    </row>
    <row r="28" spans="2:10">
      <c r="B28" s="38"/>
      <c r="C28" s="40"/>
      <c r="D28" s="22" t="str">
        <f>'1,1'!D38</f>
        <v>Dzintra Cīrule</v>
      </c>
    </row>
    <row r="29" spans="2:10">
      <c r="B29" s="38"/>
      <c r="C29" s="41"/>
      <c r="D29" s="23" t="str">
        <f>'1,1'!D39</f>
        <v>Sertifikāta Nr.10-0363</v>
      </c>
    </row>
  </sheetData>
  <mergeCells count="14">
    <mergeCell ref="B7:H7"/>
    <mergeCell ref="B1:D1"/>
    <mergeCell ref="B2:H2"/>
    <mergeCell ref="D3:H3"/>
    <mergeCell ref="D4:H4"/>
    <mergeCell ref="D5:H5"/>
    <mergeCell ref="B20:H20"/>
    <mergeCell ref="I20:J20"/>
    <mergeCell ref="B11:B12"/>
    <mergeCell ref="C11:C12"/>
    <mergeCell ref="D11:D12"/>
    <mergeCell ref="E11:E12"/>
    <mergeCell ref="F11:F12"/>
    <mergeCell ref="B19:H19"/>
  </mergeCells>
  <printOptions horizontalCentered="1"/>
  <pageMargins left="0.27559055118110237" right="0.27559055118110237" top="0.74803149606299213" bottom="0.74803149606299213" header="0.31496062992125984" footer="0.31496062992125984"/>
  <pageSetup paperSize="9" scale="75"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J57"/>
  <sheetViews>
    <sheetView showZeros="0" view="pageBreakPreview" zoomScale="80" zoomScaleNormal="100" zoomScaleSheetLayoutView="80" workbookViewId="0">
      <selection activeCell="L10" sqref="L10"/>
    </sheetView>
  </sheetViews>
  <sheetFormatPr defaultColWidth="9.08984375" defaultRowHeight="14"/>
  <cols>
    <col min="1" max="1" width="9.08984375" style="2"/>
    <col min="2" max="2" width="12.08984375" style="2" customWidth="1"/>
    <col min="3" max="3" width="16.26953125" style="2" hidden="1" customWidth="1"/>
    <col min="4" max="4" width="40.26953125" style="2" customWidth="1"/>
    <col min="5" max="5" width="8.08984375" style="2" customWidth="1"/>
    <col min="6" max="7" width="9.08984375" style="2"/>
    <col min="8" max="8" width="20.7265625" style="2" customWidth="1"/>
    <col min="9" max="9" width="9.08984375" style="2"/>
    <col min="10" max="10" width="9.08984375" style="2" hidden="1" customWidth="1"/>
    <col min="11" max="16384" width="9.08984375" style="2"/>
  </cols>
  <sheetData>
    <row r="1" spans="2:8" s="6" customFormat="1">
      <c r="B1" s="270" t="s">
        <v>15</v>
      </c>
      <c r="C1" s="270"/>
      <c r="D1" s="270"/>
      <c r="E1" s="25" t="str">
        <f ca="1">MID(CELL("filename",B1), FIND("]", CELL("filename",B1))+ 1, 255)</f>
        <v>1,4</v>
      </c>
      <c r="F1" s="25"/>
      <c r="G1" s="25"/>
      <c r="H1" s="25"/>
    </row>
    <row r="2" spans="2:8" s="6" customFormat="1">
      <c r="B2" s="271" t="str">
        <f>D13</f>
        <v xml:space="preserve">Grīdas </v>
      </c>
      <c r="C2" s="271"/>
      <c r="D2" s="271"/>
      <c r="E2" s="271"/>
      <c r="F2" s="271"/>
      <c r="G2" s="271"/>
      <c r="H2" s="271"/>
    </row>
    <row r="3" spans="2:8" ht="47.25" customHeight="1">
      <c r="B3" s="3" t="s">
        <v>2</v>
      </c>
      <c r="D3" s="278" t="str">
        <f>'1,1'!D3</f>
        <v>Nacionālais rehabilitācjas centrs "Vaivari"</v>
      </c>
      <c r="E3" s="278"/>
      <c r="F3" s="278"/>
      <c r="G3" s="278"/>
      <c r="H3" s="278"/>
    </row>
    <row r="4" spans="2:8" ht="40.65" customHeight="1">
      <c r="B4" s="3" t="s">
        <v>3</v>
      </c>
      <c r="D4" s="278" t="str">
        <f>'1,1'!D4</f>
        <v xml:space="preserve">Valsts sabiedrība ar ierobežotu atbildību "Nacionālais rehabilitācjas centrs "Vaivari""
ēkas 6 un 7. stāva ziemeļu spārna telpas platībā 1360m2 (7. stāvs) </v>
      </c>
      <c r="E4" s="278"/>
      <c r="F4" s="278"/>
      <c r="G4" s="278"/>
      <c r="H4" s="278"/>
    </row>
    <row r="5" spans="2:8">
      <c r="B5" s="3" t="s">
        <v>4</v>
      </c>
      <c r="D5" s="278" t="str">
        <f>'1,1'!D5:H5</f>
        <v>Asaru prospekts 61, Jūrmala</v>
      </c>
      <c r="E5" s="278"/>
      <c r="F5" s="278"/>
      <c r="G5" s="278"/>
      <c r="H5" s="278"/>
    </row>
    <row r="6" spans="2:8">
      <c r="B6" s="3" t="s">
        <v>13</v>
      </c>
      <c r="D6" s="4" t="str">
        <f>'1,1'!D6</f>
        <v>Nr.1-37/17/005/ERAF</v>
      </c>
      <c r="E6" s="4"/>
      <c r="F6" s="10"/>
      <c r="G6" s="26"/>
      <c r="H6" s="26"/>
    </row>
    <row r="7" spans="2:8" ht="33.75" customHeight="1">
      <c r="B7" s="269" t="str">
        <f>'1,1'!B7:H7</f>
        <v>Apjomi sastādīti pamatojoties  SIA „Baltex Group” būvprojekta rasējumiem un specifikācijām</v>
      </c>
      <c r="C7" s="269"/>
      <c r="D7" s="269"/>
      <c r="E7" s="269"/>
      <c r="F7" s="269"/>
      <c r="G7" s="269"/>
      <c r="H7" s="269"/>
    </row>
    <row r="8" spans="2:8">
      <c r="B8" s="5"/>
      <c r="C8" s="5"/>
      <c r="E8" s="8"/>
      <c r="F8" s="10"/>
      <c r="G8" s="10"/>
      <c r="H8" s="7"/>
    </row>
    <row r="9" spans="2:8" ht="15" customHeight="1">
      <c r="B9" s="12"/>
      <c r="C9" s="12"/>
      <c r="D9" s="1" t="str">
        <f>'1,1'!D9</f>
        <v>Apjomi sastādīti:  2018.gada 2. marts</v>
      </c>
      <c r="G9" s="11"/>
      <c r="H9" s="11"/>
    </row>
    <row r="10" spans="2:8" ht="15.5">
      <c r="B10" s="12"/>
      <c r="C10" s="12"/>
    </row>
    <row r="11" spans="2:8" ht="14.25" customHeight="1">
      <c r="B11" s="272" t="s">
        <v>5</v>
      </c>
      <c r="C11" s="273"/>
      <c r="D11" s="275" t="s">
        <v>7</v>
      </c>
      <c r="E11" s="276" t="s">
        <v>8</v>
      </c>
      <c r="F11" s="277" t="s">
        <v>9</v>
      </c>
      <c r="G11" s="33"/>
      <c r="H11" s="34"/>
    </row>
    <row r="12" spans="2:8" ht="59.25" customHeight="1">
      <c r="B12" s="272"/>
      <c r="C12" s="274"/>
      <c r="D12" s="275"/>
      <c r="E12" s="276"/>
      <c r="F12" s="277"/>
      <c r="G12" s="33"/>
      <c r="H12" s="34"/>
    </row>
    <row r="13" spans="2:8" ht="15.5">
      <c r="B13" s="188"/>
      <c r="C13" s="203">
        <v>0</v>
      </c>
      <c r="D13" s="190" t="s">
        <v>624</v>
      </c>
      <c r="E13" s="178"/>
      <c r="F13" s="179"/>
      <c r="G13" s="33"/>
      <c r="H13" s="34"/>
    </row>
    <row r="14" spans="2:8">
      <c r="B14" s="208">
        <v>0</v>
      </c>
      <c r="C14" s="209"/>
      <c r="D14" s="210" t="s">
        <v>52</v>
      </c>
      <c r="E14" s="179"/>
      <c r="F14" s="196"/>
      <c r="G14" s="33"/>
      <c r="H14" s="34"/>
    </row>
    <row r="15" spans="2:8">
      <c r="B15" s="208">
        <v>0</v>
      </c>
      <c r="C15" s="209"/>
      <c r="D15" s="211" t="s">
        <v>556</v>
      </c>
      <c r="E15" s="212"/>
      <c r="F15" s="213"/>
      <c r="G15" s="33"/>
      <c r="H15" s="34"/>
    </row>
    <row r="16" spans="2:8">
      <c r="B16" s="214">
        <v>1</v>
      </c>
      <c r="C16" s="215"/>
      <c r="D16" s="216" t="s">
        <v>557</v>
      </c>
      <c r="E16" s="217" t="s">
        <v>527</v>
      </c>
      <c r="F16" s="218">
        <v>359.9</v>
      </c>
      <c r="G16" s="33"/>
      <c r="H16" s="34"/>
    </row>
    <row r="17" spans="2:8" ht="25.5">
      <c r="B17" s="214">
        <v>2</v>
      </c>
      <c r="C17" s="215"/>
      <c r="D17" s="216" t="s">
        <v>558</v>
      </c>
      <c r="E17" s="217" t="s">
        <v>527</v>
      </c>
      <c r="F17" s="218">
        <v>359.9</v>
      </c>
      <c r="G17" s="33"/>
      <c r="H17" s="34"/>
    </row>
    <row r="18" spans="2:8" ht="25.5">
      <c r="B18" s="214">
        <v>3</v>
      </c>
      <c r="C18" s="215"/>
      <c r="D18" s="216" t="s">
        <v>559</v>
      </c>
      <c r="E18" s="217" t="s">
        <v>527</v>
      </c>
      <c r="F18" s="218">
        <v>359.9</v>
      </c>
      <c r="G18" s="33"/>
      <c r="H18" s="34"/>
    </row>
    <row r="19" spans="2:8">
      <c r="B19" s="214">
        <v>0</v>
      </c>
      <c r="C19" s="215"/>
      <c r="D19" s="219" t="s">
        <v>560</v>
      </c>
      <c r="E19" s="217"/>
      <c r="F19" s="196"/>
      <c r="G19" s="33"/>
      <c r="H19" s="34"/>
    </row>
    <row r="20" spans="2:8" ht="14.5">
      <c r="B20" s="220">
        <v>4</v>
      </c>
      <c r="C20" s="221"/>
      <c r="D20" s="222" t="s">
        <v>561</v>
      </c>
      <c r="E20" s="223" t="s">
        <v>527</v>
      </c>
      <c r="F20" s="196">
        <v>55.4</v>
      </c>
      <c r="G20" s="33"/>
      <c r="H20" s="34"/>
    </row>
    <row r="21" spans="2:8" ht="25">
      <c r="B21" s="214">
        <v>5</v>
      </c>
      <c r="C21" s="224"/>
      <c r="D21" s="225" t="s">
        <v>562</v>
      </c>
      <c r="E21" s="217" t="s">
        <v>527</v>
      </c>
      <c r="F21" s="196">
        <v>55.4</v>
      </c>
      <c r="G21" s="33"/>
      <c r="H21" s="34"/>
    </row>
    <row r="22" spans="2:8">
      <c r="B22" s="214">
        <v>0</v>
      </c>
      <c r="C22" s="224"/>
      <c r="D22" s="226" t="s">
        <v>563</v>
      </c>
      <c r="E22" s="217" t="s">
        <v>527</v>
      </c>
      <c r="F22" s="196">
        <f>1.05*F21</f>
        <v>58.17</v>
      </c>
      <c r="G22" s="33"/>
      <c r="H22" s="34"/>
    </row>
    <row r="23" spans="2:8" ht="14.5">
      <c r="B23" s="208">
        <v>6</v>
      </c>
      <c r="C23" s="209"/>
      <c r="D23" s="227" t="s">
        <v>564</v>
      </c>
      <c r="E23" s="179" t="s">
        <v>565</v>
      </c>
      <c r="F23" s="228">
        <v>55.4</v>
      </c>
      <c r="G23" s="33"/>
      <c r="H23" s="34"/>
    </row>
    <row r="24" spans="2:8" ht="14.5">
      <c r="B24" s="208">
        <v>0</v>
      </c>
      <c r="C24" s="209"/>
      <c r="D24" s="229" t="s">
        <v>566</v>
      </c>
      <c r="E24" s="179" t="s">
        <v>565</v>
      </c>
      <c r="F24" s="228">
        <f>F23*1.1</f>
        <v>60.940000000000005</v>
      </c>
      <c r="G24" s="33"/>
      <c r="H24" s="34"/>
    </row>
    <row r="25" spans="2:8" ht="25">
      <c r="B25" s="214">
        <v>7</v>
      </c>
      <c r="C25" s="224"/>
      <c r="D25" s="222" t="s">
        <v>567</v>
      </c>
      <c r="E25" s="217" t="s">
        <v>527</v>
      </c>
      <c r="F25" s="196">
        <v>55.4</v>
      </c>
      <c r="G25" s="33"/>
      <c r="H25" s="34"/>
    </row>
    <row r="26" spans="2:8">
      <c r="B26" s="214">
        <v>0</v>
      </c>
      <c r="C26" s="224"/>
      <c r="D26" s="230" t="s">
        <v>568</v>
      </c>
      <c r="E26" s="217" t="s">
        <v>527</v>
      </c>
      <c r="F26" s="196">
        <f>F25</f>
        <v>55.4</v>
      </c>
      <c r="G26" s="33"/>
      <c r="H26" s="34"/>
    </row>
    <row r="27" spans="2:8">
      <c r="B27" s="214">
        <v>8</v>
      </c>
      <c r="C27" s="215"/>
      <c r="D27" s="216" t="s">
        <v>569</v>
      </c>
      <c r="E27" s="217" t="s">
        <v>527</v>
      </c>
      <c r="F27" s="196">
        <v>55.4</v>
      </c>
      <c r="G27" s="33"/>
      <c r="H27" s="34"/>
    </row>
    <row r="28" spans="2:8">
      <c r="B28" s="231">
        <v>0</v>
      </c>
      <c r="C28" s="232"/>
      <c r="D28" s="233" t="s">
        <v>570</v>
      </c>
      <c r="E28" s="234" t="s">
        <v>106</v>
      </c>
      <c r="F28" s="235">
        <f>0.4*F27</f>
        <v>22.16</v>
      </c>
      <c r="G28" s="33"/>
      <c r="H28" s="34"/>
    </row>
    <row r="29" spans="2:8" ht="25">
      <c r="B29" s="214">
        <v>9</v>
      </c>
      <c r="C29" s="236"/>
      <c r="D29" s="222" t="s">
        <v>571</v>
      </c>
      <c r="E29" s="217" t="s">
        <v>527</v>
      </c>
      <c r="F29" s="196">
        <v>55.4</v>
      </c>
      <c r="G29" s="33"/>
      <c r="H29" s="34"/>
    </row>
    <row r="30" spans="2:8">
      <c r="B30" s="208">
        <v>0</v>
      </c>
      <c r="C30" s="209"/>
      <c r="D30" s="237" t="s">
        <v>572</v>
      </c>
      <c r="E30" s="179"/>
      <c r="F30" s="196"/>
      <c r="G30" s="33"/>
      <c r="H30" s="34"/>
    </row>
    <row r="31" spans="2:8">
      <c r="B31" s="214">
        <v>10</v>
      </c>
      <c r="C31" s="215"/>
      <c r="D31" s="238" t="s">
        <v>557</v>
      </c>
      <c r="E31" s="217" t="s">
        <v>527</v>
      </c>
      <c r="F31" s="196">
        <v>3.6</v>
      </c>
      <c r="G31" s="33"/>
      <c r="H31" s="34"/>
    </row>
    <row r="32" spans="2:8" ht="25.5">
      <c r="B32" s="214">
        <v>11</v>
      </c>
      <c r="C32" s="215"/>
      <c r="D32" s="216" t="s">
        <v>558</v>
      </c>
      <c r="E32" s="217" t="s">
        <v>527</v>
      </c>
      <c r="F32" s="196">
        <v>3.6</v>
      </c>
      <c r="G32" s="33"/>
      <c r="H32" s="34"/>
    </row>
    <row r="33" spans="2:10" ht="25.5">
      <c r="B33" s="214">
        <v>12</v>
      </c>
      <c r="C33" s="215"/>
      <c r="D33" s="216" t="s">
        <v>559</v>
      </c>
      <c r="E33" s="217" t="s">
        <v>527</v>
      </c>
      <c r="F33" s="196">
        <v>3.6</v>
      </c>
      <c r="G33" s="33"/>
      <c r="H33" s="34"/>
    </row>
    <row r="34" spans="2:10" ht="14.5">
      <c r="B34" s="208">
        <v>13</v>
      </c>
      <c r="C34" s="209"/>
      <c r="D34" s="227" t="s">
        <v>573</v>
      </c>
      <c r="E34" s="179" t="s">
        <v>565</v>
      </c>
      <c r="F34" s="196">
        <v>3.6</v>
      </c>
      <c r="G34" s="33"/>
      <c r="H34" s="34"/>
    </row>
    <row r="35" spans="2:10" ht="25">
      <c r="B35" s="214">
        <v>14</v>
      </c>
      <c r="C35" s="224"/>
      <c r="D35" s="222" t="s">
        <v>574</v>
      </c>
      <c r="E35" s="217" t="s">
        <v>527</v>
      </c>
      <c r="F35" s="196">
        <v>3.6</v>
      </c>
      <c r="G35" s="33"/>
      <c r="H35" s="34"/>
    </row>
    <row r="36" spans="2:10">
      <c r="B36" s="208">
        <v>0</v>
      </c>
      <c r="C36" s="239"/>
      <c r="D36" s="240" t="s">
        <v>575</v>
      </c>
      <c r="E36" s="241"/>
      <c r="F36" s="241"/>
      <c r="G36" s="33"/>
      <c r="H36" s="34"/>
    </row>
    <row r="37" spans="2:10">
      <c r="B37" s="214">
        <v>15</v>
      </c>
      <c r="C37" s="236"/>
      <c r="D37" s="225" t="s">
        <v>576</v>
      </c>
      <c r="E37" s="217" t="s">
        <v>527</v>
      </c>
      <c r="F37" s="196">
        <v>415.3</v>
      </c>
      <c r="G37" s="33"/>
      <c r="H37" s="34"/>
    </row>
    <row r="38" spans="2:10" ht="25">
      <c r="B38" s="214">
        <v>0</v>
      </c>
      <c r="C38" s="236"/>
      <c r="D38" s="229" t="s">
        <v>577</v>
      </c>
      <c r="E38" s="217" t="s">
        <v>276</v>
      </c>
      <c r="F38" s="196">
        <f>1.5*3*1.15*F37</f>
        <v>2149.1774999999998</v>
      </c>
      <c r="G38" s="33"/>
      <c r="H38" s="34"/>
    </row>
    <row r="39" spans="2:10">
      <c r="B39" s="214">
        <v>16</v>
      </c>
      <c r="C39" s="236"/>
      <c r="D39" s="222" t="s">
        <v>578</v>
      </c>
      <c r="E39" s="217" t="s">
        <v>527</v>
      </c>
      <c r="F39" s="196">
        <v>415.3</v>
      </c>
      <c r="G39" s="33"/>
      <c r="H39" s="34"/>
    </row>
    <row r="40" spans="2:10" ht="25">
      <c r="B40" s="214">
        <v>0</v>
      </c>
      <c r="C40" s="236"/>
      <c r="D40" s="242" t="s">
        <v>579</v>
      </c>
      <c r="E40" s="217" t="s">
        <v>527</v>
      </c>
      <c r="F40" s="196">
        <f>1.25*F39</f>
        <v>519.125</v>
      </c>
      <c r="G40" s="33"/>
      <c r="H40" s="34"/>
    </row>
    <row r="41" spans="2:10">
      <c r="B41" s="214">
        <v>0</v>
      </c>
      <c r="C41" s="236"/>
      <c r="D41" s="230" t="s">
        <v>580</v>
      </c>
      <c r="E41" s="217" t="s">
        <v>276</v>
      </c>
      <c r="F41" s="196">
        <f>0.3*F39</f>
        <v>124.59</v>
      </c>
      <c r="G41" s="33"/>
      <c r="H41" s="34"/>
    </row>
    <row r="42" spans="2:10">
      <c r="B42" s="214">
        <v>0</v>
      </c>
      <c r="C42" s="236"/>
      <c r="D42" s="230" t="s">
        <v>581</v>
      </c>
      <c r="E42" s="217" t="s">
        <v>36</v>
      </c>
      <c r="F42" s="196">
        <f>0.7*F39</f>
        <v>290.70999999999998</v>
      </c>
      <c r="G42" s="33"/>
      <c r="H42" s="34"/>
    </row>
    <row r="43" spans="2:10" s="13" customFormat="1">
      <c r="B43" s="18"/>
      <c r="C43" s="19"/>
      <c r="D43" s="20"/>
      <c r="E43" s="21"/>
      <c r="F43" s="31"/>
      <c r="G43" s="35"/>
      <c r="H43" s="36"/>
    </row>
    <row r="44" spans="2:10">
      <c r="B44" s="9"/>
      <c r="C44" s="9"/>
      <c r="D44" s="14"/>
      <c r="E44" s="14" t="s">
        <v>6</v>
      </c>
      <c r="F44" s="32"/>
      <c r="G44" s="33"/>
      <c r="H44" s="34"/>
    </row>
    <row r="46" spans="2:10" s="15" customFormat="1" ht="12.75" customHeight="1">
      <c r="C46" s="16" t="str">
        <f>'1,1'!C28</f>
        <v>Piezīmes:</v>
      </c>
    </row>
    <row r="47" spans="2:10" s="15" customFormat="1" ht="45" customHeight="1">
      <c r="B47" s="268" t="str">
        <f>'1,1'!B29:H29</f>
        <v xml:space="preserve"> Visas atsauces uz materiālu un izstrādājumu izgatavotājfirmām, kuras norādītas būvprojektā, liecina tikai par šo materiālu un izstrādājumu tehniskajiem parametriem un kvalitātes līmeni, to nomaiņa ir iespējama ar citiem tehniski un kvalitatīvi ekvivalentiem materiāliem un izstrādājumiem, iepriekš saskaņojot tos ar projekta autoriem un uzrādot atbilstības sertifikātus.</v>
      </c>
      <c r="C47" s="268"/>
      <c r="D47" s="268"/>
      <c r="E47" s="268"/>
      <c r="F47" s="268"/>
      <c r="G47" s="268"/>
      <c r="H47" s="268"/>
    </row>
    <row r="48" spans="2:10" s="15" customFormat="1" ht="96" customHeight="1">
      <c r="B48" s="268"/>
      <c r="C48" s="268"/>
      <c r="D48" s="268"/>
      <c r="E48" s="268"/>
      <c r="F48" s="268"/>
      <c r="G48" s="268"/>
      <c r="H48" s="268"/>
      <c r="I48" s="268"/>
      <c r="J48" s="268"/>
    </row>
    <row r="49" spans="2:5" s="15" customFormat="1" ht="12.75" customHeight="1">
      <c r="C49" s="17"/>
    </row>
    <row r="50" spans="2:5">
      <c r="B50" s="2" t="s">
        <v>0</v>
      </c>
    </row>
    <row r="51" spans="2:5" ht="14.25" customHeight="1">
      <c r="D51" s="22" t="s">
        <v>1</v>
      </c>
    </row>
    <row r="52" spans="2:5">
      <c r="D52" s="23" t="s">
        <v>10</v>
      </c>
      <c r="E52" s="24"/>
    </row>
    <row r="55" spans="2:5">
      <c r="B55" s="37" t="str">
        <f>'1,1'!B37</f>
        <v>Pārbaudīja:</v>
      </c>
      <c r="C55" s="38"/>
      <c r="D55" s="39"/>
    </row>
    <row r="56" spans="2:5">
      <c r="B56" s="38"/>
      <c r="C56" s="40"/>
      <c r="D56" s="22" t="str">
        <f>'1,1'!D38</f>
        <v>Dzintra Cīrule</v>
      </c>
    </row>
    <row r="57" spans="2:5">
      <c r="B57" s="38"/>
      <c r="C57" s="41"/>
      <c r="D57" s="23" t="str">
        <f>'1,1'!D39</f>
        <v>Sertifikāta Nr.10-0363</v>
      </c>
    </row>
  </sheetData>
  <mergeCells count="14">
    <mergeCell ref="B7:H7"/>
    <mergeCell ref="B1:D1"/>
    <mergeCell ref="B2:H2"/>
    <mergeCell ref="D3:H3"/>
    <mergeCell ref="D4:H4"/>
    <mergeCell ref="D5:H5"/>
    <mergeCell ref="B48:H48"/>
    <mergeCell ref="I48:J48"/>
    <mergeCell ref="B11:B12"/>
    <mergeCell ref="C11:C12"/>
    <mergeCell ref="D11:D12"/>
    <mergeCell ref="E11:E12"/>
    <mergeCell ref="F11:F12"/>
    <mergeCell ref="B47:H47"/>
  </mergeCells>
  <printOptions horizontalCentered="1"/>
  <pageMargins left="0.27559055118110237" right="0.27559055118110237" top="0.74803149606299213" bottom="0.74803149606299213" header="0.31496062992125984" footer="0.31496062992125984"/>
  <pageSetup paperSize="9" scale="75"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J40"/>
  <sheetViews>
    <sheetView showZeros="0" view="pageBreakPreview" topLeftCell="A10" zoomScale="80" zoomScaleNormal="100" zoomScaleSheetLayoutView="80" workbookViewId="0">
      <selection activeCell="N25" sqref="N25"/>
    </sheetView>
  </sheetViews>
  <sheetFormatPr defaultColWidth="9.08984375" defaultRowHeight="14"/>
  <cols>
    <col min="1" max="1" width="9.08984375" style="2"/>
    <col min="2" max="2" width="12.08984375" style="2" customWidth="1"/>
    <col min="3" max="3" width="16.26953125" style="2" hidden="1" customWidth="1"/>
    <col min="4" max="4" width="40.26953125" style="2" customWidth="1"/>
    <col min="5" max="5" width="8.08984375" style="2" customWidth="1"/>
    <col min="6" max="7" width="9.08984375" style="2"/>
    <col min="8" max="8" width="20.7265625" style="2" customWidth="1"/>
    <col min="9" max="9" width="9.08984375" style="2"/>
    <col min="10" max="10" width="9.08984375" style="2" hidden="1" customWidth="1"/>
    <col min="11" max="16384" width="9.08984375" style="2"/>
  </cols>
  <sheetData>
    <row r="1" spans="2:8" s="6" customFormat="1">
      <c r="B1" s="270" t="s">
        <v>15</v>
      </c>
      <c r="C1" s="270"/>
      <c r="D1" s="270"/>
      <c r="E1" s="25" t="str">
        <f ca="1">MID(CELL("filename",B1), FIND("]", CELL("filename",B1))+ 1, 255)</f>
        <v>1,5</v>
      </c>
      <c r="F1" s="25"/>
      <c r="G1" s="25"/>
      <c r="H1" s="25"/>
    </row>
    <row r="2" spans="2:8" s="6" customFormat="1">
      <c r="B2" s="271" t="str">
        <f>D13</f>
        <v xml:space="preserve">Ailu aizpildījuma elementi </v>
      </c>
      <c r="C2" s="271"/>
      <c r="D2" s="271"/>
      <c r="E2" s="271"/>
      <c r="F2" s="271"/>
      <c r="G2" s="271"/>
      <c r="H2" s="271"/>
    </row>
    <row r="3" spans="2:8" ht="47.25" customHeight="1">
      <c r="B3" s="3" t="s">
        <v>2</v>
      </c>
      <c r="D3" s="278" t="str">
        <f>'1,1'!D3</f>
        <v>Nacionālais rehabilitācjas centrs "Vaivari"</v>
      </c>
      <c r="E3" s="278"/>
      <c r="F3" s="278"/>
      <c r="G3" s="278"/>
      <c r="H3" s="278"/>
    </row>
    <row r="4" spans="2:8" ht="40.65" customHeight="1">
      <c r="B4" s="3" t="s">
        <v>3</v>
      </c>
      <c r="D4" s="278" t="str">
        <f>'1,1'!D4</f>
        <v xml:space="preserve">Valsts sabiedrība ar ierobežotu atbildību "Nacionālais rehabilitācjas centrs "Vaivari""
ēkas 6 un 7. stāva ziemeļu spārna telpas platībā 1360m2 (7. stāvs) </v>
      </c>
      <c r="E4" s="278"/>
      <c r="F4" s="278"/>
      <c r="G4" s="278"/>
      <c r="H4" s="278"/>
    </row>
    <row r="5" spans="2:8">
      <c r="B5" s="3" t="s">
        <v>4</v>
      </c>
      <c r="D5" s="278" t="str">
        <f>'1,1'!D5:H5</f>
        <v>Asaru prospekts 61, Jūrmala</v>
      </c>
      <c r="E5" s="278"/>
      <c r="F5" s="278"/>
      <c r="G5" s="278"/>
      <c r="H5" s="278"/>
    </row>
    <row r="6" spans="2:8">
      <c r="B6" s="3" t="s">
        <v>13</v>
      </c>
      <c r="D6" s="4" t="str">
        <f>'1,1'!D6</f>
        <v>Nr.1-37/17/005/ERAF</v>
      </c>
      <c r="E6" s="4"/>
      <c r="F6" s="10"/>
      <c r="G6" s="26"/>
      <c r="H6" s="26"/>
    </row>
    <row r="7" spans="2:8" ht="33.75" customHeight="1">
      <c r="B7" s="269" t="str">
        <f>'1,1'!B7:H7</f>
        <v>Apjomi sastādīti pamatojoties  SIA „Baltex Group” būvprojekta rasējumiem un specifikācijām</v>
      </c>
      <c r="C7" s="269"/>
      <c r="D7" s="269"/>
      <c r="E7" s="269"/>
      <c r="F7" s="269"/>
      <c r="G7" s="269"/>
      <c r="H7" s="269"/>
    </row>
    <row r="8" spans="2:8">
      <c r="B8" s="5"/>
      <c r="C8" s="5"/>
      <c r="E8" s="8"/>
      <c r="F8" s="10"/>
      <c r="G8" s="10"/>
      <c r="H8" s="7"/>
    </row>
    <row r="9" spans="2:8" ht="15" customHeight="1">
      <c r="B9" s="12"/>
      <c r="C9" s="12"/>
      <c r="D9" s="1" t="str">
        <f>'1,1'!D9</f>
        <v>Apjomi sastādīti:  2018.gada 2. marts</v>
      </c>
      <c r="G9" s="11"/>
      <c r="H9" s="11"/>
    </row>
    <row r="10" spans="2:8" ht="15.5">
      <c r="B10" s="12"/>
      <c r="C10" s="12"/>
    </row>
    <row r="11" spans="2:8" ht="14.25" customHeight="1">
      <c r="B11" s="272" t="s">
        <v>5</v>
      </c>
      <c r="C11" s="273"/>
      <c r="D11" s="275" t="s">
        <v>7</v>
      </c>
      <c r="E11" s="276" t="s">
        <v>8</v>
      </c>
      <c r="F11" s="277" t="s">
        <v>9</v>
      </c>
      <c r="G11" s="33"/>
      <c r="H11" s="34"/>
    </row>
    <row r="12" spans="2:8" ht="59.25" customHeight="1">
      <c r="B12" s="272"/>
      <c r="C12" s="274"/>
      <c r="D12" s="275"/>
      <c r="E12" s="276"/>
      <c r="F12" s="277"/>
      <c r="G12" s="33"/>
      <c r="H12" s="34"/>
    </row>
    <row r="13" spans="2:8" ht="15.5">
      <c r="B13" s="188"/>
      <c r="C13" s="203">
        <v>0</v>
      </c>
      <c r="D13" s="190" t="s">
        <v>625</v>
      </c>
      <c r="E13" s="178"/>
      <c r="F13" s="179"/>
      <c r="G13" s="33"/>
      <c r="H13" s="34"/>
    </row>
    <row r="14" spans="2:8" ht="15.5">
      <c r="B14" s="57">
        <v>0</v>
      </c>
      <c r="C14" s="58"/>
      <c r="D14" s="243" t="s">
        <v>52</v>
      </c>
      <c r="E14" s="192"/>
      <c r="F14" s="244"/>
      <c r="G14" s="33"/>
      <c r="H14" s="34"/>
    </row>
    <row r="15" spans="2:8">
      <c r="B15" s="245">
        <v>1</v>
      </c>
      <c r="C15" s="246"/>
      <c r="D15" s="247" t="s">
        <v>582</v>
      </c>
      <c r="E15" s="248" t="s">
        <v>527</v>
      </c>
      <c r="F15" s="249">
        <v>91.6</v>
      </c>
      <c r="G15" s="33"/>
      <c r="H15" s="34"/>
    </row>
    <row r="16" spans="2:8">
      <c r="B16" s="245">
        <v>0</v>
      </c>
      <c r="C16" s="246"/>
      <c r="D16" s="250" t="s">
        <v>583</v>
      </c>
      <c r="E16" s="251" t="s">
        <v>14</v>
      </c>
      <c r="F16" s="252">
        <v>16</v>
      </c>
      <c r="G16" s="33"/>
      <c r="H16" s="34"/>
    </row>
    <row r="17" spans="2:10">
      <c r="B17" s="245">
        <v>0</v>
      </c>
      <c r="C17" s="246"/>
      <c r="D17" s="250" t="s">
        <v>584</v>
      </c>
      <c r="E17" s="251" t="s">
        <v>14</v>
      </c>
      <c r="F17" s="252">
        <v>13</v>
      </c>
      <c r="G17" s="33"/>
      <c r="H17" s="34"/>
    </row>
    <row r="18" spans="2:10">
      <c r="B18" s="245">
        <v>0</v>
      </c>
      <c r="C18" s="246"/>
      <c r="D18" s="250" t="s">
        <v>585</v>
      </c>
      <c r="E18" s="251" t="s">
        <v>14</v>
      </c>
      <c r="F18" s="252">
        <v>1</v>
      </c>
      <c r="G18" s="33"/>
      <c r="H18" s="34"/>
    </row>
    <row r="19" spans="2:10">
      <c r="B19" s="245">
        <v>0</v>
      </c>
      <c r="C19" s="246"/>
      <c r="D19" s="250" t="s">
        <v>586</v>
      </c>
      <c r="E19" s="251" t="s">
        <v>14</v>
      </c>
      <c r="F19" s="252">
        <v>8</v>
      </c>
      <c r="G19" s="33"/>
      <c r="H19" s="34"/>
    </row>
    <row r="20" spans="2:10">
      <c r="B20" s="245">
        <v>0</v>
      </c>
      <c r="C20" s="246"/>
      <c r="D20" s="250" t="s">
        <v>587</v>
      </c>
      <c r="E20" s="251" t="s">
        <v>14</v>
      </c>
      <c r="F20" s="252">
        <v>2</v>
      </c>
      <c r="G20" s="33"/>
      <c r="H20" s="34"/>
    </row>
    <row r="21" spans="2:10">
      <c r="B21" s="245">
        <v>0</v>
      </c>
      <c r="C21" s="246"/>
      <c r="D21" s="250" t="s">
        <v>588</v>
      </c>
      <c r="E21" s="251" t="s">
        <v>14</v>
      </c>
      <c r="F21" s="252">
        <v>2</v>
      </c>
      <c r="G21" s="33"/>
      <c r="H21" s="34"/>
    </row>
    <row r="22" spans="2:10">
      <c r="B22" s="245">
        <v>0</v>
      </c>
      <c r="C22" s="246"/>
      <c r="D22" s="250" t="s">
        <v>589</v>
      </c>
      <c r="E22" s="251" t="s">
        <v>14</v>
      </c>
      <c r="F22" s="252">
        <v>1</v>
      </c>
      <c r="G22" s="33"/>
      <c r="H22" s="34"/>
    </row>
    <row r="23" spans="2:10" ht="25">
      <c r="B23" s="245">
        <v>0</v>
      </c>
      <c r="C23" s="246"/>
      <c r="D23" s="253" t="s">
        <v>590</v>
      </c>
      <c r="E23" s="251" t="s">
        <v>527</v>
      </c>
      <c r="F23" s="249">
        <f>F15</f>
        <v>91.6</v>
      </c>
      <c r="G23" s="33"/>
      <c r="H23" s="34"/>
    </row>
    <row r="24" spans="2:10" ht="25">
      <c r="B24" s="214">
        <v>2</v>
      </c>
      <c r="C24" s="254"/>
      <c r="D24" s="255" t="s">
        <v>591</v>
      </c>
      <c r="E24" s="256" t="s">
        <v>36</v>
      </c>
      <c r="F24" s="257">
        <v>269.10000000000002</v>
      </c>
      <c r="G24" s="33"/>
      <c r="H24" s="34"/>
    </row>
    <row r="25" spans="2:10" ht="25">
      <c r="B25" s="214">
        <v>3</v>
      </c>
      <c r="C25" s="254"/>
      <c r="D25" s="255" t="s">
        <v>592</v>
      </c>
      <c r="E25" s="256" t="s">
        <v>36</v>
      </c>
      <c r="F25" s="257">
        <v>53.2</v>
      </c>
      <c r="G25" s="33"/>
      <c r="H25" s="34"/>
    </row>
    <row r="26" spans="2:10" s="13" customFormat="1">
      <c r="B26" s="18"/>
      <c r="C26" s="19"/>
      <c r="D26" s="20"/>
      <c r="E26" s="21"/>
      <c r="F26" s="31"/>
      <c r="G26" s="35"/>
      <c r="H26" s="36"/>
    </row>
    <row r="27" spans="2:10">
      <c r="B27" s="9"/>
      <c r="C27" s="9"/>
      <c r="D27" s="14"/>
      <c r="E27" s="14" t="s">
        <v>6</v>
      </c>
      <c r="F27" s="32"/>
      <c r="G27" s="33"/>
      <c r="H27" s="34"/>
    </row>
    <row r="29" spans="2:10" s="15" customFormat="1" ht="12.75" customHeight="1">
      <c r="C29" s="16" t="str">
        <f>'1,1'!C28</f>
        <v>Piezīmes:</v>
      </c>
    </row>
    <row r="30" spans="2:10" s="15" customFormat="1" ht="45" customHeight="1">
      <c r="B30" s="268" t="str">
        <f>'1,1'!B29:H29</f>
        <v xml:space="preserve"> Visas atsauces uz materiālu un izstrādājumu izgatavotājfirmām, kuras norādītas būvprojektā, liecina tikai par šo materiālu un izstrādājumu tehniskajiem parametriem un kvalitātes līmeni, to nomaiņa ir iespējama ar citiem tehniski un kvalitatīvi ekvivalentiem materiāliem un izstrādājumiem, iepriekš saskaņojot tos ar projekta autoriem un uzrādot atbilstības sertifikātus.</v>
      </c>
      <c r="C30" s="268"/>
      <c r="D30" s="268"/>
      <c r="E30" s="268"/>
      <c r="F30" s="268"/>
      <c r="G30" s="268"/>
      <c r="H30" s="268"/>
    </row>
    <row r="31" spans="2:10" s="15" customFormat="1" ht="96" customHeight="1">
      <c r="B31" s="268"/>
      <c r="C31" s="268"/>
      <c r="D31" s="268"/>
      <c r="E31" s="268"/>
      <c r="F31" s="268"/>
      <c r="G31" s="268"/>
      <c r="H31" s="268"/>
      <c r="I31" s="268"/>
      <c r="J31" s="268"/>
    </row>
    <row r="32" spans="2:10" s="15" customFormat="1" ht="12.75" customHeight="1">
      <c r="C32" s="17"/>
    </row>
    <row r="33" spans="2:5">
      <c r="B33" s="2" t="s">
        <v>0</v>
      </c>
    </row>
    <row r="34" spans="2:5" ht="14.25" customHeight="1">
      <c r="D34" s="22" t="s">
        <v>1</v>
      </c>
    </row>
    <row r="35" spans="2:5">
      <c r="D35" s="23" t="s">
        <v>10</v>
      </c>
      <c r="E35" s="24"/>
    </row>
    <row r="38" spans="2:5">
      <c r="B38" s="37" t="str">
        <f>'1,1'!B37</f>
        <v>Pārbaudīja:</v>
      </c>
      <c r="C38" s="38"/>
      <c r="D38" s="39"/>
    </row>
    <row r="39" spans="2:5">
      <c r="B39" s="38"/>
      <c r="C39" s="40"/>
      <c r="D39" s="22" t="str">
        <f>'1,1'!D38</f>
        <v>Dzintra Cīrule</v>
      </c>
    </row>
    <row r="40" spans="2:5">
      <c r="B40" s="38"/>
      <c r="C40" s="41"/>
      <c r="D40" s="23" t="str">
        <f>'1,1'!D39</f>
        <v>Sertifikāta Nr.10-0363</v>
      </c>
    </row>
  </sheetData>
  <mergeCells count="14">
    <mergeCell ref="B7:H7"/>
    <mergeCell ref="B1:D1"/>
    <mergeCell ref="B2:H2"/>
    <mergeCell ref="D3:H3"/>
    <mergeCell ref="D4:H4"/>
    <mergeCell ref="D5:H5"/>
    <mergeCell ref="B31:H31"/>
    <mergeCell ref="I31:J31"/>
    <mergeCell ref="B11:B12"/>
    <mergeCell ref="C11:C12"/>
    <mergeCell ref="D11:D12"/>
    <mergeCell ref="E11:E12"/>
    <mergeCell ref="F11:F12"/>
    <mergeCell ref="B30:H30"/>
  </mergeCells>
  <printOptions horizontalCentered="1"/>
  <pageMargins left="0.27559055118110237" right="0.27559055118110237" top="0.74803149606299213" bottom="0.74803149606299213" header="0.31496062992125984" footer="0.31496062992125984"/>
  <pageSetup paperSize="9" scale="75"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J72"/>
  <sheetViews>
    <sheetView showZeros="0" view="pageBreakPreview" topLeftCell="A43" zoomScale="80" zoomScaleNormal="100" zoomScaleSheetLayoutView="80" workbookViewId="0">
      <selection activeCell="P57" sqref="P57"/>
    </sheetView>
  </sheetViews>
  <sheetFormatPr defaultColWidth="9.08984375" defaultRowHeight="14"/>
  <cols>
    <col min="1" max="1" width="9.08984375" style="2"/>
    <col min="2" max="2" width="12.08984375" style="2" customWidth="1"/>
    <col min="3" max="3" width="16.26953125" style="2" hidden="1" customWidth="1"/>
    <col min="4" max="4" width="47.6328125" style="2" customWidth="1"/>
    <col min="5" max="5" width="8.08984375" style="2" customWidth="1"/>
    <col min="6" max="7" width="9.08984375" style="2"/>
    <col min="8" max="8" width="20.7265625" style="2" customWidth="1"/>
    <col min="9" max="9" width="9.08984375" style="2"/>
    <col min="10" max="10" width="9.08984375" style="2" hidden="1" customWidth="1"/>
    <col min="11" max="16384" width="9.08984375" style="2"/>
  </cols>
  <sheetData>
    <row r="1" spans="2:8" s="6" customFormat="1">
      <c r="B1" s="270" t="s">
        <v>15</v>
      </c>
      <c r="C1" s="270"/>
      <c r="D1" s="270"/>
      <c r="E1" s="25" t="str">
        <f ca="1">MID(CELL("filename",B1), FIND("]", CELL("filename",B1))+ 1, 255)</f>
        <v>1,6</v>
      </c>
      <c r="F1" s="25"/>
      <c r="G1" s="25"/>
      <c r="H1" s="25"/>
    </row>
    <row r="2" spans="2:8" s="6" customFormat="1">
      <c r="B2" s="271" t="str">
        <f>D13</f>
        <v xml:space="preserve">Iekšējie apdares darbi </v>
      </c>
      <c r="C2" s="271"/>
      <c r="D2" s="271"/>
      <c r="E2" s="271"/>
      <c r="F2" s="271"/>
      <c r="G2" s="271"/>
      <c r="H2" s="271"/>
    </row>
    <row r="3" spans="2:8" ht="47.25" customHeight="1">
      <c r="B3" s="3" t="s">
        <v>2</v>
      </c>
      <c r="D3" s="278" t="str">
        <f>'1,1'!D3</f>
        <v>Nacionālais rehabilitācjas centrs "Vaivari"</v>
      </c>
      <c r="E3" s="278"/>
      <c r="F3" s="278"/>
      <c r="G3" s="278"/>
      <c r="H3" s="278"/>
    </row>
    <row r="4" spans="2:8" ht="40.65" customHeight="1">
      <c r="B4" s="3" t="s">
        <v>3</v>
      </c>
      <c r="D4" s="278" t="str">
        <f>'1,1'!D4</f>
        <v xml:space="preserve">Valsts sabiedrība ar ierobežotu atbildību "Nacionālais rehabilitācjas centrs "Vaivari""
ēkas 6 un 7. stāva ziemeļu spārna telpas platībā 1360m2 (7. stāvs) </v>
      </c>
      <c r="E4" s="278"/>
      <c r="F4" s="278"/>
      <c r="G4" s="278"/>
      <c r="H4" s="278"/>
    </row>
    <row r="5" spans="2:8">
      <c r="B5" s="3" t="s">
        <v>4</v>
      </c>
      <c r="D5" s="278" t="str">
        <f>'1,1'!D5:H5</f>
        <v>Asaru prospekts 61, Jūrmala</v>
      </c>
      <c r="E5" s="278"/>
      <c r="F5" s="278"/>
      <c r="G5" s="278"/>
      <c r="H5" s="278"/>
    </row>
    <row r="6" spans="2:8">
      <c r="B6" s="3" t="s">
        <v>13</v>
      </c>
      <c r="D6" s="4" t="str">
        <f>'1,1'!D6</f>
        <v>Nr.1-37/17/005/ERAF</v>
      </c>
      <c r="E6" s="4"/>
      <c r="F6" s="10"/>
      <c r="G6" s="26"/>
      <c r="H6" s="26"/>
    </row>
    <row r="7" spans="2:8" ht="33.75" customHeight="1">
      <c r="B7" s="269" t="str">
        <f>'1,1'!B7:H7</f>
        <v>Apjomi sastādīti pamatojoties  SIA „Baltex Group” būvprojekta rasējumiem un specifikācijām</v>
      </c>
      <c r="C7" s="269"/>
      <c r="D7" s="269"/>
      <c r="E7" s="269"/>
      <c r="F7" s="269"/>
      <c r="G7" s="269"/>
      <c r="H7" s="269"/>
    </row>
    <row r="8" spans="2:8">
      <c r="B8" s="5"/>
      <c r="C8" s="5"/>
      <c r="E8" s="8"/>
      <c r="F8" s="10"/>
      <c r="G8" s="10"/>
      <c r="H8" s="7"/>
    </row>
    <row r="9" spans="2:8" ht="15" customHeight="1">
      <c r="B9" s="12"/>
      <c r="C9" s="12"/>
      <c r="D9" s="1" t="str">
        <f>'1,1'!D9</f>
        <v>Apjomi sastādīti:  2018.gada 2. marts</v>
      </c>
      <c r="G9" s="11"/>
      <c r="H9" s="11"/>
    </row>
    <row r="10" spans="2:8" ht="15.5">
      <c r="B10" s="12"/>
      <c r="C10" s="12"/>
    </row>
    <row r="11" spans="2:8" ht="14.25" customHeight="1">
      <c r="B11" s="272" t="s">
        <v>5</v>
      </c>
      <c r="C11" s="273"/>
      <c r="D11" s="275" t="s">
        <v>7</v>
      </c>
      <c r="E11" s="276" t="s">
        <v>8</v>
      </c>
      <c r="F11" s="277" t="s">
        <v>9</v>
      </c>
      <c r="G11" s="33"/>
      <c r="H11" s="34"/>
    </row>
    <row r="12" spans="2:8" ht="59.25" customHeight="1">
      <c r="B12" s="272"/>
      <c r="C12" s="274"/>
      <c r="D12" s="275"/>
      <c r="E12" s="276"/>
      <c r="F12" s="277"/>
      <c r="G12" s="33"/>
      <c r="H12" s="34"/>
    </row>
    <row r="13" spans="2:8" ht="15.5">
      <c r="B13" s="188"/>
      <c r="C13" s="203">
        <v>0</v>
      </c>
      <c r="D13" s="190" t="s">
        <v>626</v>
      </c>
      <c r="E13" s="178"/>
      <c r="F13" s="179"/>
      <c r="G13" s="33"/>
      <c r="H13" s="34"/>
    </row>
    <row r="14" spans="2:8">
      <c r="B14" s="214">
        <v>0</v>
      </c>
      <c r="C14" s="215"/>
      <c r="D14" s="258" t="s">
        <v>593</v>
      </c>
      <c r="E14" s="217"/>
      <c r="F14" s="196"/>
      <c r="G14" s="33"/>
      <c r="H14" s="34"/>
    </row>
    <row r="15" spans="2:8" ht="37.5">
      <c r="B15" s="214">
        <v>1</v>
      </c>
      <c r="C15" s="259"/>
      <c r="D15" s="260" t="s">
        <v>594</v>
      </c>
      <c r="E15" s="256" t="s">
        <v>527</v>
      </c>
      <c r="F15" s="257">
        <v>62.2</v>
      </c>
      <c r="G15" s="33"/>
      <c r="H15" s="34"/>
    </row>
    <row r="16" spans="2:8" ht="25">
      <c r="B16" s="214">
        <v>2</v>
      </c>
      <c r="C16" s="224"/>
      <c r="D16" s="222" t="s">
        <v>595</v>
      </c>
      <c r="E16" s="217" t="s">
        <v>527</v>
      </c>
      <c r="F16" s="196">
        <v>226.1</v>
      </c>
      <c r="G16" s="33"/>
      <c r="H16" s="34"/>
    </row>
    <row r="17" spans="2:8" ht="25">
      <c r="B17" s="214">
        <v>3</v>
      </c>
      <c r="C17" s="198"/>
      <c r="D17" s="261" t="s">
        <v>596</v>
      </c>
      <c r="E17" s="262" t="s">
        <v>527</v>
      </c>
      <c r="F17" s="218">
        <f>F18+F19</f>
        <v>118.19999999999999</v>
      </c>
      <c r="G17" s="33"/>
      <c r="H17" s="34"/>
    </row>
    <row r="18" spans="2:8" ht="25">
      <c r="B18" s="214">
        <v>4</v>
      </c>
      <c r="C18" s="198"/>
      <c r="D18" s="261" t="s">
        <v>597</v>
      </c>
      <c r="E18" s="262" t="s">
        <v>527</v>
      </c>
      <c r="F18" s="218">
        <v>71.8</v>
      </c>
      <c r="G18" s="33"/>
      <c r="H18" s="34"/>
    </row>
    <row r="19" spans="2:8" ht="37.5">
      <c r="B19" s="214">
        <v>5</v>
      </c>
      <c r="C19" s="198"/>
      <c r="D19" s="261" t="s">
        <v>598</v>
      </c>
      <c r="E19" s="262" t="s">
        <v>527</v>
      </c>
      <c r="F19" s="218">
        <v>46.4</v>
      </c>
      <c r="G19" s="33"/>
      <c r="H19" s="34"/>
    </row>
    <row r="20" spans="2:8">
      <c r="B20" s="214">
        <v>6</v>
      </c>
      <c r="C20" s="215"/>
      <c r="D20" s="216" t="s">
        <v>599</v>
      </c>
      <c r="E20" s="217" t="s">
        <v>527</v>
      </c>
      <c r="F20" s="196">
        <f>F17+F16-F24</f>
        <v>297.89999999999998</v>
      </c>
      <c r="G20" s="33"/>
      <c r="H20" s="34"/>
    </row>
    <row r="21" spans="2:8">
      <c r="B21" s="214">
        <v>0</v>
      </c>
      <c r="C21" s="215"/>
      <c r="D21" s="229" t="s">
        <v>600</v>
      </c>
      <c r="E21" s="217" t="s">
        <v>106</v>
      </c>
      <c r="F21" s="196">
        <f>0.1*F20</f>
        <v>29.79</v>
      </c>
      <c r="G21" s="33"/>
      <c r="H21" s="34"/>
    </row>
    <row r="22" spans="2:8">
      <c r="B22" s="214">
        <v>0</v>
      </c>
      <c r="C22" s="215"/>
      <c r="D22" s="229" t="s">
        <v>601</v>
      </c>
      <c r="E22" s="217" t="s">
        <v>276</v>
      </c>
      <c r="F22" s="196">
        <f>2.4*F20</f>
        <v>714.95999999999992</v>
      </c>
      <c r="G22" s="33"/>
      <c r="H22" s="34"/>
    </row>
    <row r="23" spans="2:8">
      <c r="B23" s="214">
        <v>0</v>
      </c>
      <c r="C23" s="215"/>
      <c r="D23" s="229" t="s">
        <v>602</v>
      </c>
      <c r="E23" s="217" t="s">
        <v>527</v>
      </c>
      <c r="F23" s="196">
        <f>0.02*F20</f>
        <v>5.9579999999999993</v>
      </c>
      <c r="G23" s="33"/>
      <c r="H23" s="34"/>
    </row>
    <row r="24" spans="2:8">
      <c r="B24" s="214">
        <v>7</v>
      </c>
      <c r="C24" s="215"/>
      <c r="D24" s="216" t="s">
        <v>599</v>
      </c>
      <c r="E24" s="217" t="s">
        <v>527</v>
      </c>
      <c r="F24" s="196">
        <f>F19</f>
        <v>46.4</v>
      </c>
      <c r="G24" s="33"/>
      <c r="H24" s="34"/>
    </row>
    <row r="25" spans="2:8">
      <c r="B25" s="214">
        <v>0</v>
      </c>
      <c r="C25" s="215"/>
      <c r="D25" s="229" t="s">
        <v>600</v>
      </c>
      <c r="E25" s="217" t="s">
        <v>106</v>
      </c>
      <c r="F25" s="196">
        <f>0.1*F24</f>
        <v>4.6399999999999997</v>
      </c>
      <c r="G25" s="33"/>
      <c r="H25" s="34"/>
    </row>
    <row r="26" spans="2:8">
      <c r="B26" s="214">
        <v>0</v>
      </c>
      <c r="C26" s="215"/>
      <c r="D26" s="229" t="s">
        <v>603</v>
      </c>
      <c r="E26" s="217" t="s">
        <v>276</v>
      </c>
      <c r="F26" s="196">
        <f>2.4*F24</f>
        <v>111.36</v>
      </c>
      <c r="G26" s="33"/>
      <c r="H26" s="34"/>
    </row>
    <row r="27" spans="2:8">
      <c r="B27" s="214">
        <v>0</v>
      </c>
      <c r="C27" s="215"/>
      <c r="D27" s="229" t="s">
        <v>602</v>
      </c>
      <c r="E27" s="217" t="s">
        <v>527</v>
      </c>
      <c r="F27" s="196">
        <f>0.02*F24</f>
        <v>0.92799999999999994</v>
      </c>
      <c r="G27" s="33"/>
      <c r="H27" s="34"/>
    </row>
    <row r="28" spans="2:8">
      <c r="B28" s="214">
        <v>8</v>
      </c>
      <c r="C28" s="215"/>
      <c r="D28" s="225" t="s">
        <v>604</v>
      </c>
      <c r="E28" s="217" t="s">
        <v>527</v>
      </c>
      <c r="F28" s="196">
        <f>F24+F20</f>
        <v>344.29999999999995</v>
      </c>
      <c r="G28" s="33"/>
      <c r="H28" s="34"/>
    </row>
    <row r="29" spans="2:8">
      <c r="B29" s="214">
        <v>0</v>
      </c>
      <c r="C29" s="215"/>
      <c r="D29" s="242" t="s">
        <v>605</v>
      </c>
      <c r="E29" s="217" t="s">
        <v>106</v>
      </c>
      <c r="F29" s="196">
        <f>0.15*F28</f>
        <v>51.644999999999989</v>
      </c>
      <c r="G29" s="33"/>
      <c r="H29" s="34"/>
    </row>
    <row r="30" spans="2:8">
      <c r="B30" s="214">
        <v>9</v>
      </c>
      <c r="C30" s="236"/>
      <c r="D30" s="225" t="s">
        <v>606</v>
      </c>
      <c r="E30" s="217" t="s">
        <v>527</v>
      </c>
      <c r="F30" s="196">
        <f>F28</f>
        <v>344.29999999999995</v>
      </c>
      <c r="G30" s="33"/>
      <c r="H30" s="34"/>
    </row>
    <row r="31" spans="2:8">
      <c r="B31" s="214">
        <v>0</v>
      </c>
      <c r="C31" s="236">
        <v>0</v>
      </c>
      <c r="D31" s="242" t="s">
        <v>607</v>
      </c>
      <c r="E31" s="217" t="s">
        <v>106</v>
      </c>
      <c r="F31" s="196">
        <f>0.3*F30</f>
        <v>103.28999999999998</v>
      </c>
      <c r="G31" s="33"/>
      <c r="H31" s="34"/>
    </row>
    <row r="32" spans="2:8">
      <c r="B32" s="214">
        <v>0</v>
      </c>
      <c r="C32" s="215"/>
      <c r="D32" s="258" t="s">
        <v>608</v>
      </c>
      <c r="E32" s="217"/>
      <c r="F32" s="196"/>
      <c r="G32" s="33"/>
      <c r="H32" s="34"/>
    </row>
    <row r="33" spans="2:8" ht="25">
      <c r="B33" s="263">
        <v>10</v>
      </c>
      <c r="C33" s="60"/>
      <c r="D33" s="207" t="s">
        <v>609</v>
      </c>
      <c r="E33" s="192" t="s">
        <v>527</v>
      </c>
      <c r="F33" s="196">
        <f>194.2+194.2+2.8+2.8+53.6+11.5+11.5+130.3</f>
        <v>600.90000000000009</v>
      </c>
      <c r="G33" s="33"/>
      <c r="H33" s="34"/>
    </row>
    <row r="34" spans="2:8">
      <c r="B34" s="214">
        <v>11</v>
      </c>
      <c r="C34" s="215"/>
      <c r="D34" s="216" t="s">
        <v>610</v>
      </c>
      <c r="E34" s="217" t="s">
        <v>527</v>
      </c>
      <c r="F34" s="196">
        <f>163+36.4+36.4+53.1</f>
        <v>288.90000000000003</v>
      </c>
      <c r="G34" s="33"/>
      <c r="H34" s="34"/>
    </row>
    <row r="35" spans="2:8">
      <c r="B35" s="214">
        <v>0</v>
      </c>
      <c r="C35" s="215"/>
      <c r="D35" s="229" t="s">
        <v>611</v>
      </c>
      <c r="E35" s="217" t="s">
        <v>106</v>
      </c>
      <c r="F35" s="196">
        <f>0.1*F34</f>
        <v>28.890000000000004</v>
      </c>
      <c r="G35" s="33"/>
      <c r="H35" s="34"/>
    </row>
    <row r="36" spans="2:8">
      <c r="B36" s="214">
        <v>0</v>
      </c>
      <c r="C36" s="215"/>
      <c r="D36" s="229" t="s">
        <v>603</v>
      </c>
      <c r="E36" s="217" t="s">
        <v>276</v>
      </c>
      <c r="F36" s="196">
        <f>2.4*F34</f>
        <v>693.36</v>
      </c>
      <c r="G36" s="33"/>
      <c r="H36" s="34"/>
    </row>
    <row r="37" spans="2:8">
      <c r="B37" s="214">
        <v>0</v>
      </c>
      <c r="C37" s="215"/>
      <c r="D37" s="229" t="s">
        <v>602</v>
      </c>
      <c r="E37" s="217" t="s">
        <v>527</v>
      </c>
      <c r="F37" s="196">
        <f>0.02*F34</f>
        <v>5.7780000000000005</v>
      </c>
      <c r="G37" s="33"/>
      <c r="H37" s="34"/>
    </row>
    <row r="38" spans="2:8">
      <c r="B38" s="214">
        <v>12</v>
      </c>
      <c r="C38" s="215"/>
      <c r="D38" s="216" t="s">
        <v>610</v>
      </c>
      <c r="E38" s="217" t="s">
        <v>527</v>
      </c>
      <c r="F38" s="196">
        <f>F42-F34</f>
        <v>502.15999999999991</v>
      </c>
      <c r="G38" s="33"/>
      <c r="H38" s="34"/>
    </row>
    <row r="39" spans="2:8">
      <c r="B39" s="214">
        <v>0</v>
      </c>
      <c r="C39" s="215"/>
      <c r="D39" s="229" t="s">
        <v>611</v>
      </c>
      <c r="E39" s="217" t="s">
        <v>106</v>
      </c>
      <c r="F39" s="196">
        <f>0.1*F38</f>
        <v>50.215999999999994</v>
      </c>
      <c r="G39" s="33"/>
      <c r="H39" s="34"/>
    </row>
    <row r="40" spans="2:8">
      <c r="B40" s="214">
        <v>0</v>
      </c>
      <c r="C40" s="215"/>
      <c r="D40" s="229" t="s">
        <v>601</v>
      </c>
      <c r="E40" s="217" t="s">
        <v>276</v>
      </c>
      <c r="F40" s="196">
        <f>2.4*F38</f>
        <v>1205.1839999999997</v>
      </c>
      <c r="G40" s="33"/>
      <c r="H40" s="34"/>
    </row>
    <row r="41" spans="2:8">
      <c r="B41" s="214">
        <v>0</v>
      </c>
      <c r="C41" s="215"/>
      <c r="D41" s="229" t="s">
        <v>602</v>
      </c>
      <c r="E41" s="217" t="s">
        <v>527</v>
      </c>
      <c r="F41" s="196">
        <f>0.02*F38</f>
        <v>10.043199999999999</v>
      </c>
      <c r="G41" s="33"/>
      <c r="H41" s="34"/>
    </row>
    <row r="42" spans="2:8">
      <c r="B42" s="214">
        <v>13</v>
      </c>
      <c r="C42" s="236"/>
      <c r="D42" s="225" t="s">
        <v>612</v>
      </c>
      <c r="E42" s="217" t="s">
        <v>527</v>
      </c>
      <c r="F42" s="196">
        <f>F44</f>
        <v>791.06</v>
      </c>
      <c r="G42" s="33"/>
      <c r="H42" s="34"/>
    </row>
    <row r="43" spans="2:8">
      <c r="B43" s="214">
        <v>0</v>
      </c>
      <c r="C43" s="236"/>
      <c r="D43" s="242" t="s">
        <v>613</v>
      </c>
      <c r="E43" s="217" t="s">
        <v>106</v>
      </c>
      <c r="F43" s="196">
        <f>0.15*F42</f>
        <v>118.65899999999999</v>
      </c>
      <c r="G43" s="33"/>
      <c r="H43" s="34"/>
    </row>
    <row r="44" spans="2:8">
      <c r="B44" s="214">
        <v>14</v>
      </c>
      <c r="C44" s="236"/>
      <c r="D44" s="225" t="s">
        <v>614</v>
      </c>
      <c r="E44" s="217" t="s">
        <v>527</v>
      </c>
      <c r="F44" s="196">
        <v>791.06</v>
      </c>
      <c r="G44" s="33"/>
      <c r="H44" s="34"/>
    </row>
    <row r="45" spans="2:8" ht="25">
      <c r="B45" s="214">
        <v>0</v>
      </c>
      <c r="C45" s="236"/>
      <c r="D45" s="230" t="s">
        <v>615</v>
      </c>
      <c r="E45" s="217" t="s">
        <v>106</v>
      </c>
      <c r="F45" s="196">
        <f>0.3*F44</f>
        <v>237.31799999999998</v>
      </c>
      <c r="G45" s="33"/>
      <c r="H45" s="34"/>
    </row>
    <row r="46" spans="2:8" ht="25">
      <c r="B46" s="214">
        <v>15</v>
      </c>
      <c r="C46" s="236"/>
      <c r="D46" s="222" t="s">
        <v>571</v>
      </c>
      <c r="E46" s="217" t="s">
        <v>527</v>
      </c>
      <c r="F46" s="196">
        <f>F47</f>
        <v>258.5</v>
      </c>
      <c r="G46" s="33"/>
      <c r="H46" s="34"/>
    </row>
    <row r="47" spans="2:8">
      <c r="B47" s="214">
        <v>16</v>
      </c>
      <c r="C47" s="236"/>
      <c r="D47" s="222" t="s">
        <v>616</v>
      </c>
      <c r="E47" s="217" t="s">
        <v>527</v>
      </c>
      <c r="F47" s="196">
        <v>258.5</v>
      </c>
      <c r="G47" s="33"/>
      <c r="H47" s="34"/>
    </row>
    <row r="48" spans="2:8">
      <c r="B48" s="214">
        <v>0</v>
      </c>
      <c r="C48" s="236"/>
      <c r="D48" s="242" t="s">
        <v>617</v>
      </c>
      <c r="E48" s="217" t="s">
        <v>527</v>
      </c>
      <c r="F48" s="196">
        <f>1.1*F47</f>
        <v>284.35000000000002</v>
      </c>
      <c r="G48" s="33"/>
      <c r="H48" s="34"/>
    </row>
    <row r="49" spans="2:10">
      <c r="B49" s="214">
        <v>0</v>
      </c>
      <c r="C49" s="236"/>
      <c r="D49" s="242" t="s">
        <v>618</v>
      </c>
      <c r="E49" s="217" t="s">
        <v>276</v>
      </c>
      <c r="F49" s="196">
        <f>0.3*F47</f>
        <v>77.55</v>
      </c>
      <c r="G49" s="33"/>
      <c r="H49" s="34"/>
    </row>
    <row r="50" spans="2:10">
      <c r="B50" s="214">
        <v>0</v>
      </c>
      <c r="C50" s="236"/>
      <c r="D50" s="230" t="s">
        <v>581</v>
      </c>
      <c r="E50" s="217" t="s">
        <v>36</v>
      </c>
      <c r="F50" s="196">
        <f>0.7*F47</f>
        <v>180.95</v>
      </c>
      <c r="G50" s="33"/>
      <c r="H50" s="34"/>
    </row>
    <row r="51" spans="2:10" ht="25">
      <c r="B51" s="214">
        <v>17</v>
      </c>
      <c r="C51" s="215"/>
      <c r="D51" s="222" t="s">
        <v>619</v>
      </c>
      <c r="E51" s="217" t="s">
        <v>527</v>
      </c>
      <c r="F51" s="196">
        <v>30.65</v>
      </c>
      <c r="G51" s="33"/>
      <c r="H51" s="34"/>
    </row>
    <row r="52" spans="2:10">
      <c r="B52" s="214">
        <v>18</v>
      </c>
      <c r="C52" s="215"/>
      <c r="D52" s="222" t="s">
        <v>620</v>
      </c>
      <c r="E52" s="262" t="s">
        <v>36</v>
      </c>
      <c r="F52" s="196">
        <v>11</v>
      </c>
      <c r="G52" s="33"/>
      <c r="H52" s="34"/>
    </row>
    <row r="53" spans="2:10">
      <c r="B53" s="214">
        <v>19</v>
      </c>
      <c r="C53" s="215"/>
      <c r="D53" s="222" t="s">
        <v>627</v>
      </c>
      <c r="E53" s="262" t="s">
        <v>44</v>
      </c>
      <c r="F53" s="196">
        <v>15</v>
      </c>
      <c r="G53" s="33"/>
      <c r="H53" s="34"/>
    </row>
    <row r="54" spans="2:10" ht="29.5" customHeight="1">
      <c r="B54" s="214">
        <v>20</v>
      </c>
      <c r="C54" s="215"/>
      <c r="D54" s="222" t="s">
        <v>628</v>
      </c>
      <c r="E54" s="262" t="s">
        <v>44</v>
      </c>
      <c r="F54" s="196">
        <v>3</v>
      </c>
      <c r="G54" s="33"/>
      <c r="H54" s="34"/>
    </row>
    <row r="55" spans="2:10" ht="87.5">
      <c r="B55" s="214">
        <v>21</v>
      </c>
      <c r="C55" s="215"/>
      <c r="D55" s="222" t="s">
        <v>659</v>
      </c>
      <c r="E55" s="262" t="s">
        <v>36</v>
      </c>
      <c r="F55" s="196">
        <v>278</v>
      </c>
      <c r="G55" s="33"/>
      <c r="H55" s="34"/>
    </row>
    <row r="56" spans="2:10" ht="50">
      <c r="B56" s="214">
        <v>22</v>
      </c>
      <c r="C56" s="215"/>
      <c r="D56" s="222" t="s">
        <v>660</v>
      </c>
      <c r="E56" s="262" t="s">
        <v>36</v>
      </c>
      <c r="F56" s="196">
        <v>31</v>
      </c>
      <c r="G56" s="33"/>
      <c r="H56" s="34"/>
    </row>
    <row r="57" spans="2:10" ht="50">
      <c r="B57" s="214">
        <v>23</v>
      </c>
      <c r="C57" s="215"/>
      <c r="D57" s="222" t="s">
        <v>661</v>
      </c>
      <c r="E57" s="262" t="s">
        <v>44</v>
      </c>
      <c r="F57" s="196">
        <v>28</v>
      </c>
      <c r="G57" s="33"/>
      <c r="H57" s="34"/>
    </row>
    <row r="58" spans="2:10" s="13" customFormat="1">
      <c r="B58" s="18"/>
      <c r="C58" s="19"/>
      <c r="D58" s="20"/>
      <c r="E58" s="21"/>
      <c r="F58" s="31"/>
      <c r="G58" s="35"/>
      <c r="H58" s="36"/>
    </row>
    <row r="59" spans="2:10">
      <c r="B59" s="9"/>
      <c r="C59" s="9"/>
      <c r="D59" s="14"/>
      <c r="E59" s="14" t="s">
        <v>6</v>
      </c>
      <c r="F59" s="32"/>
      <c r="G59" s="33"/>
      <c r="H59" s="34"/>
    </row>
    <row r="61" spans="2:10" s="15" customFormat="1" ht="12.75" customHeight="1">
      <c r="C61" s="16" t="str">
        <f>'1,1'!C28</f>
        <v>Piezīmes:</v>
      </c>
    </row>
    <row r="62" spans="2:10" s="15" customFormat="1" ht="74" customHeight="1">
      <c r="B62" s="268" t="str">
        <f>'1,1'!B29:H29</f>
        <v xml:space="preserve"> Visas atsauces uz materiālu un izstrādājumu izgatavotājfirmām, kuras norādītas būvprojektā, liecina tikai par šo materiālu un izstrādājumu tehniskajiem parametriem un kvalitātes līmeni, to nomaiņa ir iespējama ar citiem tehniski un kvalitatīvi ekvivalentiem materiāliem un izstrādājumiem, iepriekš saskaņojot tos ar projekta autoriem un uzrādot atbilstības sertifikātus.</v>
      </c>
      <c r="C62" s="268"/>
      <c r="D62" s="268"/>
      <c r="E62" s="268"/>
      <c r="F62" s="268"/>
      <c r="G62" s="268"/>
      <c r="H62" s="268"/>
    </row>
    <row r="63" spans="2:10" s="15" customFormat="1" ht="96" customHeight="1">
      <c r="B63" s="268"/>
      <c r="C63" s="268"/>
      <c r="D63" s="268"/>
      <c r="E63" s="268"/>
      <c r="F63" s="268"/>
      <c r="G63" s="268"/>
      <c r="H63" s="268"/>
      <c r="I63" s="268"/>
      <c r="J63" s="268"/>
    </row>
    <row r="64" spans="2:10" s="15" customFormat="1" ht="12.75" customHeight="1">
      <c r="C64" s="17"/>
    </row>
    <row r="65" spans="2:5">
      <c r="B65" s="2" t="s">
        <v>0</v>
      </c>
    </row>
    <row r="66" spans="2:5" ht="14.25" customHeight="1">
      <c r="D66" s="22" t="s">
        <v>1</v>
      </c>
    </row>
    <row r="67" spans="2:5">
      <c r="D67" s="23" t="s">
        <v>10</v>
      </c>
      <c r="E67" s="24"/>
    </row>
    <row r="70" spans="2:5">
      <c r="B70" s="37" t="str">
        <f>'1,1'!B37</f>
        <v>Pārbaudīja:</v>
      </c>
      <c r="C70" s="38"/>
      <c r="D70" s="39"/>
    </row>
    <row r="71" spans="2:5">
      <c r="B71" s="38"/>
      <c r="C71" s="40"/>
      <c r="D71" s="22" t="str">
        <f>'1,1'!D38</f>
        <v>Dzintra Cīrule</v>
      </c>
    </row>
    <row r="72" spans="2:5">
      <c r="B72" s="38"/>
      <c r="C72" s="41"/>
      <c r="D72" s="23" t="str">
        <f>'1,1'!D39</f>
        <v>Sertifikāta Nr.10-0363</v>
      </c>
    </row>
  </sheetData>
  <mergeCells count="14">
    <mergeCell ref="B7:H7"/>
    <mergeCell ref="B1:D1"/>
    <mergeCell ref="B2:H2"/>
    <mergeCell ref="D3:H3"/>
    <mergeCell ref="D4:H4"/>
    <mergeCell ref="D5:H5"/>
    <mergeCell ref="B63:H63"/>
    <mergeCell ref="I63:J63"/>
    <mergeCell ref="B11:B12"/>
    <mergeCell ref="C11:C12"/>
    <mergeCell ref="D11:D12"/>
    <mergeCell ref="E11:E12"/>
    <mergeCell ref="F11:F12"/>
    <mergeCell ref="B62:H62"/>
  </mergeCells>
  <printOptions horizontalCentered="1"/>
  <pageMargins left="0.27559055118110237" right="0.27559055118110237" top="0.74803149606299213" bottom="0.74803149606299213" header="0.31496062992125984" footer="0.31496062992125984"/>
  <pageSetup paperSize="9" scale="75"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J46"/>
  <sheetViews>
    <sheetView showZeros="0" view="pageBreakPreview" topLeftCell="A5" zoomScale="80" zoomScaleNormal="100" zoomScaleSheetLayoutView="80" workbookViewId="0">
      <selection activeCell="D19" sqref="D19"/>
    </sheetView>
  </sheetViews>
  <sheetFormatPr defaultColWidth="9.08984375" defaultRowHeight="14"/>
  <cols>
    <col min="1" max="1" width="9.08984375" style="2"/>
    <col min="2" max="2" width="12.08984375" style="2" customWidth="1"/>
    <col min="3" max="3" width="16.26953125" style="2" hidden="1" customWidth="1"/>
    <col min="4" max="4" width="40.26953125" style="2" customWidth="1"/>
    <col min="5" max="5" width="8.08984375" style="2" customWidth="1"/>
    <col min="6" max="7" width="9.08984375" style="2"/>
    <col min="8" max="8" width="20.7265625" style="2" customWidth="1"/>
    <col min="9" max="9" width="9.08984375" style="2"/>
    <col min="10" max="10" width="9.08984375" style="2" hidden="1" customWidth="1"/>
    <col min="11" max="16384" width="9.08984375" style="2"/>
  </cols>
  <sheetData>
    <row r="1" spans="2:8" s="6" customFormat="1">
      <c r="B1" s="270" t="s">
        <v>15</v>
      </c>
      <c r="C1" s="270"/>
      <c r="D1" s="270"/>
      <c r="E1" s="25" t="str">
        <f ca="1">MID(CELL("filename",B1), FIND("]", CELL("filename",B1))+ 1, 255)</f>
        <v>2,1</v>
      </c>
      <c r="F1" s="25"/>
      <c r="G1" s="25"/>
      <c r="H1" s="25"/>
    </row>
    <row r="2" spans="2:8" s="6" customFormat="1">
      <c r="B2" s="271" t="str">
        <f>D13</f>
        <v>Iekšējais ūdensvads</v>
      </c>
      <c r="C2" s="271"/>
      <c r="D2" s="271"/>
      <c r="E2" s="271"/>
      <c r="F2" s="271"/>
      <c r="G2" s="271"/>
      <c r="H2" s="271"/>
    </row>
    <row r="3" spans="2:8" ht="47.25" customHeight="1">
      <c r="B3" s="3" t="s">
        <v>2</v>
      </c>
      <c r="D3" s="278" t="str">
        <f>'1,1'!D3</f>
        <v>Nacionālais rehabilitācjas centrs "Vaivari"</v>
      </c>
      <c r="E3" s="278"/>
      <c r="F3" s="278"/>
      <c r="G3" s="278"/>
      <c r="H3" s="278"/>
    </row>
    <row r="4" spans="2:8" ht="40.65" customHeight="1">
      <c r="B4" s="3" t="s">
        <v>3</v>
      </c>
      <c r="D4" s="278" t="str">
        <f>'1,1'!D4</f>
        <v xml:space="preserve">Valsts sabiedrība ar ierobežotu atbildību "Nacionālais rehabilitācjas centrs "Vaivari""
ēkas 6 un 7. stāva ziemeļu spārna telpas platībā 1360m2 (7. stāvs) </v>
      </c>
      <c r="E4" s="278"/>
      <c r="F4" s="278"/>
      <c r="G4" s="278"/>
      <c r="H4" s="278"/>
    </row>
    <row r="5" spans="2:8">
      <c r="B5" s="3" t="s">
        <v>4</v>
      </c>
      <c r="D5" s="278" t="str">
        <f>'1,1'!D5:H5</f>
        <v>Asaru prospekts 61, Jūrmala</v>
      </c>
      <c r="E5" s="278"/>
      <c r="F5" s="278"/>
      <c r="G5" s="278"/>
      <c r="H5" s="278"/>
    </row>
    <row r="6" spans="2:8">
      <c r="B6" s="3" t="s">
        <v>13</v>
      </c>
      <c r="D6" s="4" t="str">
        <f>'1,1'!D6</f>
        <v>Nr.1-37/17/005/ERAF</v>
      </c>
      <c r="E6" s="4"/>
      <c r="F6" s="10"/>
      <c r="G6" s="26"/>
      <c r="H6" s="26"/>
    </row>
    <row r="7" spans="2:8" ht="33.75" customHeight="1">
      <c r="B7" s="269" t="str">
        <f>'1,1'!B7:H7</f>
        <v>Apjomi sastādīti pamatojoties  SIA „Baltex Group” būvprojekta rasējumiem un specifikācijām</v>
      </c>
      <c r="C7" s="269"/>
      <c r="D7" s="269"/>
      <c r="E7" s="269"/>
      <c r="F7" s="269"/>
      <c r="G7" s="269"/>
      <c r="H7" s="269"/>
    </row>
    <row r="8" spans="2:8">
      <c r="B8" s="5"/>
      <c r="C8" s="5"/>
      <c r="E8" s="8"/>
      <c r="F8" s="10"/>
      <c r="G8" s="10"/>
      <c r="H8" s="7"/>
    </row>
    <row r="9" spans="2:8" ht="15" customHeight="1">
      <c r="B9" s="12"/>
      <c r="C9" s="12"/>
      <c r="D9" s="1" t="str">
        <f>'1,1'!D9</f>
        <v>Apjomi sastādīti:  2018.gada 2. marts</v>
      </c>
      <c r="G9" s="11"/>
      <c r="H9" s="11"/>
    </row>
    <row r="10" spans="2:8" ht="15.5">
      <c r="B10" s="12"/>
      <c r="C10" s="12"/>
    </row>
    <row r="11" spans="2:8" ht="14.25" customHeight="1">
      <c r="B11" s="272" t="s">
        <v>5</v>
      </c>
      <c r="C11" s="273"/>
      <c r="D11" s="275" t="s">
        <v>7</v>
      </c>
      <c r="E11" s="276" t="s">
        <v>8</v>
      </c>
      <c r="F11" s="277" t="s">
        <v>9</v>
      </c>
      <c r="G11" s="33"/>
      <c r="H11" s="34"/>
    </row>
    <row r="12" spans="2:8" ht="59.25" customHeight="1">
      <c r="B12" s="272"/>
      <c r="C12" s="274"/>
      <c r="D12" s="275"/>
      <c r="E12" s="276"/>
      <c r="F12" s="277"/>
      <c r="G12" s="33"/>
      <c r="H12" s="34"/>
    </row>
    <row r="13" spans="2:8" ht="15.5">
      <c r="B13" s="27"/>
      <c r="C13" s="28"/>
      <c r="D13" s="279" t="s">
        <v>21</v>
      </c>
      <c r="E13" s="280"/>
      <c r="F13" s="30"/>
      <c r="G13" s="33"/>
      <c r="H13" s="34"/>
    </row>
    <row r="14" spans="2:8">
      <c r="B14" s="43"/>
      <c r="C14" s="44"/>
      <c r="D14" s="45" t="s">
        <v>33</v>
      </c>
      <c r="E14" s="46"/>
      <c r="F14" s="46"/>
      <c r="G14" s="33"/>
      <c r="H14" s="34"/>
    </row>
    <row r="15" spans="2:8">
      <c r="B15" s="43"/>
      <c r="C15" s="44"/>
      <c r="D15" s="47" t="s">
        <v>34</v>
      </c>
      <c r="E15" s="46"/>
      <c r="F15" s="46"/>
      <c r="G15" s="33"/>
      <c r="H15" s="34"/>
    </row>
    <row r="16" spans="2:8" ht="25">
      <c r="B16" s="48">
        <v>1</v>
      </c>
      <c r="C16" s="49"/>
      <c r="D16" s="50" t="s">
        <v>35</v>
      </c>
      <c r="E16" s="46" t="s">
        <v>36</v>
      </c>
      <c r="F16" s="46">
        <v>8</v>
      </c>
      <c r="G16" s="33"/>
      <c r="H16" s="34"/>
    </row>
    <row r="17" spans="2:8" ht="25">
      <c r="B17" s="48">
        <v>2</v>
      </c>
      <c r="C17" s="49"/>
      <c r="D17" s="50" t="s">
        <v>37</v>
      </c>
      <c r="E17" s="46" t="s">
        <v>36</v>
      </c>
      <c r="F17" s="46">
        <v>8</v>
      </c>
      <c r="G17" s="33"/>
      <c r="H17" s="34"/>
    </row>
    <row r="18" spans="2:8" ht="25">
      <c r="B18" s="48">
        <v>3</v>
      </c>
      <c r="C18" s="49"/>
      <c r="D18" s="50" t="s">
        <v>38</v>
      </c>
      <c r="E18" s="46" t="s">
        <v>36</v>
      </c>
      <c r="F18" s="46">
        <v>45</v>
      </c>
      <c r="G18" s="33"/>
      <c r="H18" s="34"/>
    </row>
    <row r="19" spans="2:8" ht="25">
      <c r="B19" s="48">
        <v>4</v>
      </c>
      <c r="C19" s="49"/>
      <c r="D19" s="50" t="s">
        <v>39</v>
      </c>
      <c r="E19" s="46" t="s">
        <v>36</v>
      </c>
      <c r="F19" s="46">
        <v>8</v>
      </c>
      <c r="G19" s="33"/>
      <c r="H19" s="34"/>
    </row>
    <row r="20" spans="2:8" ht="25">
      <c r="B20" s="48">
        <v>5</v>
      </c>
      <c r="C20" s="49"/>
      <c r="D20" s="50" t="s">
        <v>40</v>
      </c>
      <c r="E20" s="46" t="s">
        <v>36</v>
      </c>
      <c r="F20" s="46">
        <v>21</v>
      </c>
      <c r="G20" s="33"/>
      <c r="H20" s="34"/>
    </row>
    <row r="21" spans="2:8" ht="25">
      <c r="B21" s="48">
        <v>6</v>
      </c>
      <c r="C21" s="49"/>
      <c r="D21" s="50" t="s">
        <v>41</v>
      </c>
      <c r="E21" s="46" t="s">
        <v>36</v>
      </c>
      <c r="F21" s="46">
        <v>73</v>
      </c>
      <c r="G21" s="33"/>
      <c r="H21" s="34"/>
    </row>
    <row r="22" spans="2:8" ht="25">
      <c r="B22" s="48">
        <v>7</v>
      </c>
      <c r="C22" s="49"/>
      <c r="D22" s="50" t="s">
        <v>42</v>
      </c>
      <c r="E22" s="46" t="s">
        <v>36</v>
      </c>
      <c r="F22" s="46">
        <v>61</v>
      </c>
      <c r="G22" s="33"/>
      <c r="H22" s="34"/>
    </row>
    <row r="23" spans="2:8">
      <c r="B23" s="48">
        <v>8</v>
      </c>
      <c r="C23" s="49"/>
      <c r="D23" s="51" t="s">
        <v>43</v>
      </c>
      <c r="E23" s="46" t="s">
        <v>44</v>
      </c>
      <c r="F23" s="46">
        <v>6</v>
      </c>
      <c r="G23" s="33"/>
      <c r="H23" s="34"/>
    </row>
    <row r="24" spans="2:8">
      <c r="B24" s="48">
        <v>9</v>
      </c>
      <c r="C24" s="49"/>
      <c r="D24" s="51" t="s">
        <v>45</v>
      </c>
      <c r="E24" s="46" t="s">
        <v>44</v>
      </c>
      <c r="F24" s="46">
        <v>6</v>
      </c>
      <c r="G24" s="33"/>
      <c r="H24" s="34"/>
    </row>
    <row r="25" spans="2:8">
      <c r="B25" s="48">
        <v>10</v>
      </c>
      <c r="C25" s="49"/>
      <c r="D25" s="51" t="s">
        <v>45</v>
      </c>
      <c r="E25" s="46" t="s">
        <v>44</v>
      </c>
      <c r="F25" s="46">
        <v>8</v>
      </c>
      <c r="G25" s="33"/>
      <c r="H25" s="34"/>
    </row>
    <row r="26" spans="2:8">
      <c r="B26" s="48">
        <v>11</v>
      </c>
      <c r="C26" s="49"/>
      <c r="D26" s="51" t="s">
        <v>46</v>
      </c>
      <c r="E26" s="46" t="s">
        <v>44</v>
      </c>
      <c r="F26" s="46">
        <v>3</v>
      </c>
      <c r="G26" s="33"/>
      <c r="H26" s="34"/>
    </row>
    <row r="27" spans="2:8">
      <c r="B27" s="48">
        <v>12</v>
      </c>
      <c r="C27" s="49"/>
      <c r="D27" s="51" t="s">
        <v>47</v>
      </c>
      <c r="E27" s="46" t="s">
        <v>44</v>
      </c>
      <c r="F27" s="46">
        <v>2</v>
      </c>
      <c r="G27" s="33"/>
      <c r="H27" s="34"/>
    </row>
    <row r="28" spans="2:8">
      <c r="B28" s="48">
        <v>13</v>
      </c>
      <c r="C28" s="49"/>
      <c r="D28" s="51" t="s">
        <v>48</v>
      </c>
      <c r="E28" s="46" t="s">
        <v>44</v>
      </c>
      <c r="F28" s="46">
        <v>8</v>
      </c>
      <c r="G28" s="33"/>
      <c r="H28" s="34"/>
    </row>
    <row r="29" spans="2:8">
      <c r="B29" s="48">
        <v>14</v>
      </c>
      <c r="C29" s="49"/>
      <c r="D29" s="50" t="s">
        <v>49</v>
      </c>
      <c r="E29" s="46" t="s">
        <v>50</v>
      </c>
      <c r="F29" s="46">
        <v>8</v>
      </c>
      <c r="G29" s="33"/>
      <c r="H29" s="34"/>
    </row>
    <row r="30" spans="2:8">
      <c r="B30" s="48">
        <v>15</v>
      </c>
      <c r="C30" s="49"/>
      <c r="D30" s="50" t="s">
        <v>51</v>
      </c>
      <c r="E30" s="46" t="s">
        <v>50</v>
      </c>
      <c r="F30" s="46">
        <v>16</v>
      </c>
      <c r="G30" s="33"/>
      <c r="H30" s="34"/>
    </row>
    <row r="31" spans="2:8">
      <c r="B31" s="48">
        <v>16</v>
      </c>
      <c r="C31" s="49"/>
      <c r="D31" s="50" t="s">
        <v>51</v>
      </c>
      <c r="E31" s="46" t="s">
        <v>50</v>
      </c>
      <c r="F31" s="46">
        <v>16</v>
      </c>
      <c r="G31" s="33"/>
      <c r="H31" s="34"/>
    </row>
    <row r="32" spans="2:8" s="13" customFormat="1">
      <c r="B32" s="18"/>
      <c r="C32" s="19"/>
      <c r="D32" s="20"/>
      <c r="E32" s="21"/>
      <c r="F32" s="31"/>
      <c r="G32" s="35"/>
      <c r="H32" s="36"/>
    </row>
    <row r="33" spans="2:10">
      <c r="B33" s="9"/>
      <c r="C33" s="9"/>
      <c r="D33" s="14"/>
      <c r="E33" s="14" t="s">
        <v>6</v>
      </c>
      <c r="F33" s="32"/>
      <c r="G33" s="33"/>
      <c r="H33" s="34"/>
    </row>
    <row r="35" spans="2:10" s="15" customFormat="1" ht="12.75" customHeight="1">
      <c r="C35" s="16" t="str">
        <f>'1,1'!C28</f>
        <v>Piezīmes:</v>
      </c>
    </row>
    <row r="36" spans="2:10" s="15" customFormat="1" ht="45" customHeight="1">
      <c r="B36" s="268" t="str">
        <f>'1,1'!B29:H29</f>
        <v xml:space="preserve"> Visas atsauces uz materiālu un izstrādājumu izgatavotājfirmām, kuras norādītas būvprojektā, liecina tikai par šo materiālu un izstrādājumu tehniskajiem parametriem un kvalitātes līmeni, to nomaiņa ir iespējama ar citiem tehniski un kvalitatīvi ekvivalentiem materiāliem un izstrādājumiem, iepriekš saskaņojot tos ar projekta autoriem un uzrādot atbilstības sertifikātus.</v>
      </c>
      <c r="C36" s="268"/>
      <c r="D36" s="268"/>
      <c r="E36" s="268"/>
      <c r="F36" s="268"/>
      <c r="G36" s="268"/>
      <c r="H36" s="268"/>
    </row>
    <row r="37" spans="2:10" s="15" customFormat="1" ht="96" customHeight="1">
      <c r="B37" s="268"/>
      <c r="C37" s="268"/>
      <c r="D37" s="268"/>
      <c r="E37" s="268"/>
      <c r="F37" s="268"/>
      <c r="G37" s="268"/>
      <c r="H37" s="268"/>
      <c r="I37" s="268"/>
      <c r="J37" s="268"/>
    </row>
    <row r="38" spans="2:10" s="15" customFormat="1" ht="12.75" customHeight="1">
      <c r="C38" s="17"/>
    </row>
    <row r="39" spans="2:10">
      <c r="B39" s="2" t="s">
        <v>0</v>
      </c>
    </row>
    <row r="40" spans="2:10" ht="14.25" customHeight="1">
      <c r="D40" s="22" t="s">
        <v>1</v>
      </c>
    </row>
    <row r="41" spans="2:10">
      <c r="D41" s="23" t="s">
        <v>10</v>
      </c>
      <c r="E41" s="24"/>
    </row>
    <row r="44" spans="2:10">
      <c r="B44" s="37" t="str">
        <f>'1,1'!B37</f>
        <v>Pārbaudīja:</v>
      </c>
      <c r="C44" s="38"/>
      <c r="D44" s="39"/>
    </row>
    <row r="45" spans="2:10">
      <c r="B45" s="38"/>
      <c r="C45" s="40"/>
      <c r="D45" s="22" t="str">
        <f>'1,1'!D38</f>
        <v>Dzintra Cīrule</v>
      </c>
    </row>
    <row r="46" spans="2:10">
      <c r="B46" s="38"/>
      <c r="C46" s="41"/>
      <c r="D46" s="23" t="str">
        <f>'1,1'!D39</f>
        <v>Sertifikāta Nr.10-0363</v>
      </c>
    </row>
  </sheetData>
  <mergeCells count="15">
    <mergeCell ref="B7:H7"/>
    <mergeCell ref="B1:D1"/>
    <mergeCell ref="B2:H2"/>
    <mergeCell ref="D3:H3"/>
    <mergeCell ref="D4:H4"/>
    <mergeCell ref="D5:H5"/>
    <mergeCell ref="B37:H37"/>
    <mergeCell ref="I37:J37"/>
    <mergeCell ref="B11:B12"/>
    <mergeCell ref="C11:C12"/>
    <mergeCell ref="D11:D12"/>
    <mergeCell ref="E11:E12"/>
    <mergeCell ref="F11:F12"/>
    <mergeCell ref="B36:H36"/>
    <mergeCell ref="D13:E13"/>
  </mergeCells>
  <printOptions horizontalCentered="1"/>
  <pageMargins left="0.27559055118110237" right="0.27559055118110237" top="0.74803149606299213" bottom="0.74803149606299213" header="0.31496062992125984" footer="0.31496062992125984"/>
  <pageSetup paperSize="9" scale="75"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J71"/>
  <sheetViews>
    <sheetView showZeros="0" view="pageBreakPreview" topLeftCell="A16" zoomScale="80" zoomScaleNormal="100" zoomScaleSheetLayoutView="80" workbookViewId="0">
      <selection activeCell="A57" sqref="A57:XFD283"/>
    </sheetView>
  </sheetViews>
  <sheetFormatPr defaultColWidth="9.08984375" defaultRowHeight="14"/>
  <cols>
    <col min="1" max="1" width="9.08984375" style="2"/>
    <col min="2" max="2" width="12.08984375" style="2" customWidth="1"/>
    <col min="3" max="3" width="16.26953125" style="2" hidden="1" customWidth="1"/>
    <col min="4" max="4" width="40.26953125" style="2" customWidth="1"/>
    <col min="5" max="5" width="8.08984375" style="2" customWidth="1"/>
    <col min="6" max="7" width="9.08984375" style="2"/>
    <col min="8" max="8" width="20.7265625" style="2" customWidth="1"/>
    <col min="9" max="9" width="9.08984375" style="2"/>
    <col min="10" max="10" width="9.08984375" style="2" hidden="1" customWidth="1"/>
    <col min="11" max="16384" width="9.08984375" style="2"/>
  </cols>
  <sheetData>
    <row r="1" spans="2:8" s="6" customFormat="1">
      <c r="B1" s="270" t="s">
        <v>15</v>
      </c>
      <c r="C1" s="270"/>
      <c r="D1" s="270"/>
      <c r="E1" s="25" t="str">
        <f ca="1">MID(CELL("filename",B1), FIND("]", CELL("filename",B1))+ 1, 255)</f>
        <v>2,2</v>
      </c>
      <c r="F1" s="25"/>
      <c r="G1" s="25"/>
      <c r="H1" s="25"/>
    </row>
    <row r="2" spans="2:8" s="6" customFormat="1">
      <c r="B2" s="271" t="str">
        <f>D13</f>
        <v>Iekšējā kanalizācija</v>
      </c>
      <c r="C2" s="271"/>
      <c r="D2" s="271"/>
      <c r="E2" s="271"/>
      <c r="F2" s="271"/>
      <c r="G2" s="271"/>
      <c r="H2" s="271"/>
    </row>
    <row r="3" spans="2:8" ht="47.25" customHeight="1">
      <c r="B3" s="3" t="s">
        <v>2</v>
      </c>
      <c r="D3" s="278" t="str">
        <f>'1,1'!D3</f>
        <v>Nacionālais rehabilitācjas centrs "Vaivari"</v>
      </c>
      <c r="E3" s="278"/>
      <c r="F3" s="278"/>
      <c r="G3" s="278"/>
      <c r="H3" s="278"/>
    </row>
    <row r="4" spans="2:8" ht="40.65" customHeight="1">
      <c r="B4" s="3" t="s">
        <v>3</v>
      </c>
      <c r="D4" s="278" t="str">
        <f>'1,1'!D4</f>
        <v xml:space="preserve">Valsts sabiedrība ar ierobežotu atbildību "Nacionālais rehabilitācjas centrs "Vaivari""
ēkas 6 un 7. stāva ziemeļu spārna telpas platībā 1360m2 (7. stāvs) </v>
      </c>
      <c r="E4" s="278"/>
      <c r="F4" s="278"/>
      <c r="G4" s="278"/>
      <c r="H4" s="278"/>
    </row>
    <row r="5" spans="2:8">
      <c r="B5" s="3" t="s">
        <v>4</v>
      </c>
      <c r="D5" s="278" t="str">
        <f>'1,1'!D5:H5</f>
        <v>Asaru prospekts 61, Jūrmala</v>
      </c>
      <c r="E5" s="278"/>
      <c r="F5" s="278"/>
      <c r="G5" s="278"/>
      <c r="H5" s="278"/>
    </row>
    <row r="6" spans="2:8">
      <c r="B6" s="3" t="s">
        <v>13</v>
      </c>
      <c r="D6" s="4" t="str">
        <f>'1,1'!D6</f>
        <v>Nr.1-37/17/005/ERAF</v>
      </c>
      <c r="E6" s="4"/>
      <c r="F6" s="10"/>
      <c r="G6" s="26"/>
      <c r="H6" s="26"/>
    </row>
    <row r="7" spans="2:8" ht="33.75" customHeight="1">
      <c r="B7" s="269" t="str">
        <f>'1,1'!B7:H7</f>
        <v>Apjomi sastādīti pamatojoties  SIA „Baltex Group” būvprojekta rasējumiem un specifikācijām</v>
      </c>
      <c r="C7" s="269"/>
      <c r="D7" s="269"/>
      <c r="E7" s="269"/>
      <c r="F7" s="269"/>
      <c r="G7" s="269"/>
      <c r="H7" s="269"/>
    </row>
    <row r="8" spans="2:8">
      <c r="B8" s="5"/>
      <c r="C8" s="5"/>
      <c r="E8" s="8"/>
      <c r="F8" s="10"/>
      <c r="G8" s="10"/>
      <c r="H8" s="7"/>
    </row>
    <row r="9" spans="2:8" ht="15" customHeight="1">
      <c r="B9" s="12"/>
      <c r="C9" s="12"/>
      <c r="D9" s="1" t="str">
        <f>'1,1'!D9</f>
        <v>Apjomi sastādīti:  2018.gada 2. marts</v>
      </c>
      <c r="G9" s="11"/>
      <c r="H9" s="11"/>
    </row>
    <row r="10" spans="2:8" ht="15.5">
      <c r="B10" s="12"/>
      <c r="C10" s="12"/>
    </row>
    <row r="11" spans="2:8" ht="14.25" customHeight="1">
      <c r="B11" s="272" t="s">
        <v>5</v>
      </c>
      <c r="C11" s="273"/>
      <c r="D11" s="275" t="s">
        <v>7</v>
      </c>
      <c r="E11" s="276" t="s">
        <v>8</v>
      </c>
      <c r="F11" s="277" t="s">
        <v>9</v>
      </c>
      <c r="G11" s="33"/>
      <c r="H11" s="34"/>
    </row>
    <row r="12" spans="2:8" ht="59.25" customHeight="1">
      <c r="B12" s="272"/>
      <c r="C12" s="274"/>
      <c r="D12" s="275"/>
      <c r="E12" s="276"/>
      <c r="F12" s="277"/>
      <c r="G12" s="33"/>
      <c r="H12" s="34"/>
    </row>
    <row r="13" spans="2:8" ht="15.5">
      <c r="B13" s="27"/>
      <c r="C13" s="28"/>
      <c r="D13" s="279" t="s">
        <v>22</v>
      </c>
      <c r="E13" s="280"/>
      <c r="F13" s="30"/>
      <c r="G13" s="33"/>
      <c r="H13" s="34"/>
    </row>
    <row r="14" spans="2:8">
      <c r="B14" s="43"/>
      <c r="C14" s="52"/>
      <c r="D14" s="53" t="s">
        <v>52</v>
      </c>
      <c r="E14" s="54"/>
      <c r="F14" s="55"/>
      <c r="G14" s="33"/>
      <c r="H14" s="34"/>
    </row>
    <row r="15" spans="2:8">
      <c r="B15" s="48"/>
      <c r="C15" s="169"/>
      <c r="D15" s="47" t="s">
        <v>53</v>
      </c>
      <c r="E15" s="46"/>
      <c r="F15" s="46"/>
      <c r="G15" s="33"/>
      <c r="H15" s="34"/>
    </row>
    <row r="16" spans="2:8" ht="25">
      <c r="B16" s="48">
        <v>1</v>
      </c>
      <c r="C16" s="169"/>
      <c r="D16" s="56" t="s">
        <v>54</v>
      </c>
      <c r="E16" s="46" t="s">
        <v>36</v>
      </c>
      <c r="F16" s="46">
        <v>32</v>
      </c>
      <c r="G16" s="33"/>
      <c r="H16" s="34"/>
    </row>
    <row r="17" spans="2:8">
      <c r="B17" s="48">
        <v>2</v>
      </c>
      <c r="C17" s="169"/>
      <c r="D17" s="56" t="s">
        <v>55</v>
      </c>
      <c r="E17" s="46" t="s">
        <v>36</v>
      </c>
      <c r="F17" s="46">
        <v>30</v>
      </c>
      <c r="G17" s="33"/>
      <c r="H17" s="34"/>
    </row>
    <row r="18" spans="2:8">
      <c r="B18" s="48">
        <v>3</v>
      </c>
      <c r="C18" s="169"/>
      <c r="D18" s="56" t="s">
        <v>56</v>
      </c>
      <c r="E18" s="46" t="s">
        <v>36</v>
      </c>
      <c r="F18" s="46">
        <v>30</v>
      </c>
      <c r="G18" s="33"/>
      <c r="H18" s="34"/>
    </row>
    <row r="19" spans="2:8">
      <c r="B19" s="48">
        <v>4</v>
      </c>
      <c r="C19" s="169"/>
      <c r="D19" s="56" t="s">
        <v>57</v>
      </c>
      <c r="E19" s="46" t="s">
        <v>44</v>
      </c>
      <c r="F19" s="46">
        <v>8</v>
      </c>
      <c r="G19" s="33"/>
      <c r="H19" s="34"/>
    </row>
    <row r="20" spans="2:8">
      <c r="B20" s="48">
        <v>5</v>
      </c>
      <c r="C20" s="169"/>
      <c r="D20" s="56" t="s">
        <v>58</v>
      </c>
      <c r="E20" s="46" t="s">
        <v>44</v>
      </c>
      <c r="F20" s="46">
        <v>9</v>
      </c>
      <c r="G20" s="33"/>
      <c r="H20" s="34"/>
    </row>
    <row r="21" spans="2:8">
      <c r="B21" s="48">
        <v>6</v>
      </c>
      <c r="C21" s="169"/>
      <c r="D21" s="56" t="s">
        <v>59</v>
      </c>
      <c r="E21" s="46" t="s">
        <v>44</v>
      </c>
      <c r="F21" s="46">
        <v>8</v>
      </c>
      <c r="G21" s="33"/>
      <c r="H21" s="34"/>
    </row>
    <row r="22" spans="2:8">
      <c r="B22" s="48">
        <v>7</v>
      </c>
      <c r="C22" s="169"/>
      <c r="D22" s="56" t="s">
        <v>60</v>
      </c>
      <c r="E22" s="46" t="s">
        <v>61</v>
      </c>
      <c r="F22" s="46">
        <v>13</v>
      </c>
      <c r="G22" s="33"/>
      <c r="H22" s="34"/>
    </row>
    <row r="23" spans="2:8">
      <c r="B23" s="48">
        <v>8</v>
      </c>
      <c r="C23" s="169"/>
      <c r="D23" s="56" t="s">
        <v>62</v>
      </c>
      <c r="E23" s="46" t="s">
        <v>61</v>
      </c>
      <c r="F23" s="46">
        <v>1</v>
      </c>
      <c r="G23" s="33"/>
      <c r="H23" s="34"/>
    </row>
    <row r="24" spans="2:8">
      <c r="B24" s="48">
        <v>9</v>
      </c>
      <c r="C24" s="169"/>
      <c r="D24" s="56" t="s">
        <v>63</v>
      </c>
      <c r="E24" s="46" t="s">
        <v>61</v>
      </c>
      <c r="F24" s="46">
        <v>1</v>
      </c>
      <c r="G24" s="33"/>
      <c r="H24" s="34"/>
    </row>
    <row r="25" spans="2:8">
      <c r="B25" s="48">
        <v>10</v>
      </c>
      <c r="C25" s="169"/>
      <c r="D25" s="56" t="s">
        <v>64</v>
      </c>
      <c r="E25" s="46" t="s">
        <v>44</v>
      </c>
      <c r="F25" s="46">
        <v>18</v>
      </c>
      <c r="G25" s="33"/>
      <c r="H25" s="34"/>
    </row>
    <row r="26" spans="2:8">
      <c r="B26" s="175"/>
      <c r="C26" s="169"/>
      <c r="D26" s="264" t="s">
        <v>629</v>
      </c>
      <c r="E26" s="152"/>
      <c r="F26" s="152"/>
      <c r="G26" s="33"/>
      <c r="H26" s="34"/>
    </row>
    <row r="27" spans="2:8" ht="100">
      <c r="B27" s="175">
        <v>11</v>
      </c>
      <c r="C27" s="169"/>
      <c r="D27" s="151" t="s">
        <v>630</v>
      </c>
      <c r="E27" s="152" t="s">
        <v>44</v>
      </c>
      <c r="F27" s="152">
        <v>11</v>
      </c>
      <c r="G27" s="33"/>
      <c r="H27" s="34"/>
    </row>
    <row r="28" spans="2:8" ht="100">
      <c r="B28" s="175">
        <v>12</v>
      </c>
      <c r="C28" s="169"/>
      <c r="D28" s="151" t="s">
        <v>631</v>
      </c>
      <c r="E28" s="152" t="s">
        <v>44</v>
      </c>
      <c r="F28" s="152">
        <v>11</v>
      </c>
      <c r="G28" s="33"/>
      <c r="H28" s="34"/>
    </row>
    <row r="29" spans="2:8" ht="37.5">
      <c r="B29" s="175">
        <v>13</v>
      </c>
      <c r="C29" s="169"/>
      <c r="D29" s="151" t="s">
        <v>632</v>
      </c>
      <c r="E29" s="152" t="s">
        <v>44</v>
      </c>
      <c r="F29" s="152">
        <v>11</v>
      </c>
      <c r="G29" s="33"/>
      <c r="H29" s="34"/>
    </row>
    <row r="30" spans="2:8" ht="37.5">
      <c r="B30" s="175">
        <v>14</v>
      </c>
      <c r="C30" s="169"/>
      <c r="D30" s="151" t="s">
        <v>633</v>
      </c>
      <c r="E30" s="152" t="s">
        <v>44</v>
      </c>
      <c r="F30" s="152">
        <v>11</v>
      </c>
      <c r="G30" s="33"/>
      <c r="H30" s="34"/>
    </row>
    <row r="31" spans="2:8" ht="162.5">
      <c r="B31" s="175">
        <v>15</v>
      </c>
      <c r="C31" s="169"/>
      <c r="D31" s="151" t="s">
        <v>634</v>
      </c>
      <c r="E31" s="152" t="s">
        <v>44</v>
      </c>
      <c r="F31" s="152">
        <v>11</v>
      </c>
      <c r="G31" s="33"/>
      <c r="H31" s="34"/>
    </row>
    <row r="32" spans="2:8" ht="26">
      <c r="B32" s="175"/>
      <c r="C32" s="169"/>
      <c r="D32" s="265" t="s">
        <v>635</v>
      </c>
      <c r="E32" s="152"/>
      <c r="F32" s="152"/>
      <c r="G32" s="33"/>
      <c r="H32" s="34"/>
    </row>
    <row r="33" spans="2:8" ht="112.5">
      <c r="B33" s="175">
        <v>16</v>
      </c>
      <c r="C33" s="169"/>
      <c r="D33" s="151" t="s">
        <v>636</v>
      </c>
      <c r="E33" s="152" t="s">
        <v>44</v>
      </c>
      <c r="F33" s="266">
        <v>2</v>
      </c>
      <c r="G33" s="33"/>
      <c r="H33" s="34"/>
    </row>
    <row r="34" spans="2:8" ht="87.5">
      <c r="B34" s="175">
        <v>17</v>
      </c>
      <c r="C34" s="169"/>
      <c r="D34" s="151" t="s">
        <v>637</v>
      </c>
      <c r="E34" s="152" t="s">
        <v>44</v>
      </c>
      <c r="F34" s="266">
        <v>2</v>
      </c>
      <c r="G34" s="33"/>
      <c r="H34" s="34"/>
    </row>
    <row r="35" spans="2:8" ht="37.5">
      <c r="B35" s="175">
        <v>18</v>
      </c>
      <c r="C35" s="169"/>
      <c r="D35" s="151" t="s">
        <v>632</v>
      </c>
      <c r="E35" s="152" t="s">
        <v>44</v>
      </c>
      <c r="F35" s="266">
        <v>2</v>
      </c>
      <c r="G35" s="33"/>
      <c r="H35" s="34"/>
    </row>
    <row r="36" spans="2:8" ht="37.5">
      <c r="B36" s="175">
        <v>19</v>
      </c>
      <c r="C36" s="169"/>
      <c r="D36" s="151" t="s">
        <v>638</v>
      </c>
      <c r="E36" s="152" t="s">
        <v>44</v>
      </c>
      <c r="F36" s="266">
        <v>2</v>
      </c>
      <c r="G36" s="33"/>
      <c r="H36" s="34"/>
    </row>
    <row r="37" spans="2:8" ht="162.5">
      <c r="B37" s="175">
        <v>20</v>
      </c>
      <c r="C37" s="169"/>
      <c r="D37" s="151" t="s">
        <v>634</v>
      </c>
      <c r="E37" s="152" t="s">
        <v>44</v>
      </c>
      <c r="F37" s="266">
        <v>2</v>
      </c>
      <c r="G37" s="33"/>
      <c r="H37" s="34"/>
    </row>
    <row r="38" spans="2:8" ht="62.5">
      <c r="B38" s="175">
        <v>21</v>
      </c>
      <c r="C38" s="169"/>
      <c r="D38" s="151" t="s">
        <v>639</v>
      </c>
      <c r="E38" s="152" t="s">
        <v>44</v>
      </c>
      <c r="F38" s="266">
        <v>2</v>
      </c>
      <c r="G38" s="33"/>
      <c r="H38" s="34"/>
    </row>
    <row r="39" spans="2:8">
      <c r="B39" s="175"/>
      <c r="C39" s="169"/>
      <c r="D39" s="267" t="s">
        <v>640</v>
      </c>
      <c r="E39" s="152"/>
      <c r="F39" s="152"/>
      <c r="G39" s="33"/>
      <c r="H39" s="34"/>
    </row>
    <row r="40" spans="2:8" ht="87.5">
      <c r="B40" s="175">
        <v>22</v>
      </c>
      <c r="C40" s="169"/>
      <c r="D40" s="151" t="s">
        <v>641</v>
      </c>
      <c r="E40" s="152" t="s">
        <v>44</v>
      </c>
      <c r="F40" s="152">
        <v>1</v>
      </c>
      <c r="G40" s="33"/>
      <c r="H40" s="34"/>
    </row>
    <row r="41" spans="2:8" ht="75">
      <c r="B41" s="175">
        <v>23</v>
      </c>
      <c r="C41" s="169"/>
      <c r="D41" s="151" t="s">
        <v>642</v>
      </c>
      <c r="E41" s="152" t="s">
        <v>44</v>
      </c>
      <c r="F41" s="152">
        <v>1</v>
      </c>
      <c r="G41" s="33"/>
      <c r="H41" s="34"/>
    </row>
    <row r="42" spans="2:8">
      <c r="B42" s="175"/>
      <c r="C42" s="169"/>
      <c r="D42" s="267" t="s">
        <v>643</v>
      </c>
      <c r="E42" s="152"/>
      <c r="F42" s="152"/>
      <c r="G42" s="33"/>
      <c r="H42" s="34"/>
    </row>
    <row r="43" spans="2:8" ht="37.5">
      <c r="B43" s="175">
        <v>24</v>
      </c>
      <c r="C43" s="169"/>
      <c r="D43" s="151" t="s">
        <v>644</v>
      </c>
      <c r="E43" s="152" t="s">
        <v>44</v>
      </c>
      <c r="F43" s="152">
        <v>5</v>
      </c>
      <c r="G43" s="33"/>
      <c r="H43" s="34"/>
    </row>
    <row r="44" spans="2:8" ht="37.5">
      <c r="B44" s="175">
        <v>25</v>
      </c>
      <c r="C44" s="169"/>
      <c r="D44" s="151" t="s">
        <v>645</v>
      </c>
      <c r="E44" s="152" t="s">
        <v>44</v>
      </c>
      <c r="F44" s="152">
        <v>6</v>
      </c>
      <c r="G44" s="33"/>
      <c r="H44" s="34"/>
    </row>
    <row r="45" spans="2:8" ht="25">
      <c r="B45" s="175">
        <v>26</v>
      </c>
      <c r="C45" s="169"/>
      <c r="D45" s="151" t="s">
        <v>646</v>
      </c>
      <c r="E45" s="152" t="s">
        <v>44</v>
      </c>
      <c r="F45" s="152">
        <v>12</v>
      </c>
      <c r="G45" s="33"/>
      <c r="H45" s="34"/>
    </row>
    <row r="46" spans="2:8" ht="37.5">
      <c r="B46" s="175">
        <v>27</v>
      </c>
      <c r="C46" s="169"/>
      <c r="D46" s="151" t="s">
        <v>647</v>
      </c>
      <c r="E46" s="152" t="s">
        <v>44</v>
      </c>
      <c r="F46" s="152">
        <v>14</v>
      </c>
      <c r="G46" s="33"/>
      <c r="H46" s="34"/>
    </row>
    <row r="47" spans="2:8" ht="25">
      <c r="B47" s="175">
        <v>28</v>
      </c>
      <c r="C47" s="169"/>
      <c r="D47" s="151" t="s">
        <v>648</v>
      </c>
      <c r="E47" s="152" t="s">
        <v>44</v>
      </c>
      <c r="F47" s="152">
        <v>14</v>
      </c>
      <c r="G47" s="33"/>
      <c r="H47" s="34"/>
    </row>
    <row r="48" spans="2:8" ht="37.5">
      <c r="B48" s="175">
        <v>29</v>
      </c>
      <c r="C48" s="169"/>
      <c r="D48" s="151" t="s">
        <v>649</v>
      </c>
      <c r="E48" s="152" t="s">
        <v>44</v>
      </c>
      <c r="F48" s="152">
        <v>14</v>
      </c>
      <c r="G48" s="33"/>
      <c r="H48" s="34"/>
    </row>
    <row r="49" spans="2:10" ht="25">
      <c r="B49" s="175">
        <v>30</v>
      </c>
      <c r="C49" s="169"/>
      <c r="D49" s="151" t="s">
        <v>650</v>
      </c>
      <c r="E49" s="152" t="s">
        <v>44</v>
      </c>
      <c r="F49" s="152">
        <v>27</v>
      </c>
      <c r="G49" s="33"/>
      <c r="H49" s="34"/>
    </row>
    <row r="50" spans="2:10" ht="37.5">
      <c r="B50" s="175">
        <v>31</v>
      </c>
      <c r="C50" s="169"/>
      <c r="D50" s="151" t="s">
        <v>651</v>
      </c>
      <c r="E50" s="152" t="s">
        <v>44</v>
      </c>
      <c r="F50" s="152">
        <v>13</v>
      </c>
      <c r="G50" s="33"/>
      <c r="H50" s="34"/>
    </row>
    <row r="51" spans="2:10" ht="25">
      <c r="B51" s="175">
        <v>32</v>
      </c>
      <c r="C51" s="169"/>
      <c r="D51" s="151" t="s">
        <v>652</v>
      </c>
      <c r="E51" s="152" t="s">
        <v>44</v>
      </c>
      <c r="F51" s="152">
        <v>13</v>
      </c>
      <c r="G51" s="33"/>
      <c r="H51" s="34"/>
    </row>
    <row r="52" spans="2:10" ht="25">
      <c r="B52" s="175">
        <v>33</v>
      </c>
      <c r="C52" s="169"/>
      <c r="D52" s="151" t="s">
        <v>653</v>
      </c>
      <c r="E52" s="152" t="s">
        <v>44</v>
      </c>
      <c r="F52" s="152">
        <v>11</v>
      </c>
      <c r="G52" s="33"/>
      <c r="H52" s="34"/>
    </row>
    <row r="53" spans="2:10" ht="25">
      <c r="B53" s="175">
        <v>34</v>
      </c>
      <c r="C53" s="169"/>
      <c r="D53" s="151" t="s">
        <v>654</v>
      </c>
      <c r="E53" s="152" t="s">
        <v>44</v>
      </c>
      <c r="F53" s="152">
        <v>11</v>
      </c>
      <c r="G53" s="33"/>
      <c r="H53" s="34"/>
    </row>
    <row r="54" spans="2:10" ht="25">
      <c r="B54" s="175">
        <v>35</v>
      </c>
      <c r="C54" s="169"/>
      <c r="D54" s="151" t="s">
        <v>655</v>
      </c>
      <c r="E54" s="152" t="s">
        <v>44</v>
      </c>
      <c r="F54" s="152">
        <v>11</v>
      </c>
      <c r="G54" s="33"/>
      <c r="H54" s="34"/>
    </row>
    <row r="55" spans="2:10" ht="25">
      <c r="B55" s="175">
        <v>36</v>
      </c>
      <c r="C55" s="169"/>
      <c r="D55" s="151" t="s">
        <v>656</v>
      </c>
      <c r="E55" s="152" t="s">
        <v>44</v>
      </c>
      <c r="F55" s="152">
        <v>11</v>
      </c>
      <c r="G55" s="33"/>
      <c r="H55" s="34"/>
    </row>
    <row r="56" spans="2:10">
      <c r="B56" s="175">
        <v>37</v>
      </c>
      <c r="C56" s="169"/>
      <c r="D56" s="151" t="s">
        <v>657</v>
      </c>
      <c r="E56" s="152" t="s">
        <v>44</v>
      </c>
      <c r="F56" s="152">
        <v>14</v>
      </c>
      <c r="G56" s="33"/>
      <c r="H56" s="34"/>
    </row>
    <row r="57" spans="2:10" s="13" customFormat="1">
      <c r="B57" s="18"/>
      <c r="C57" s="19"/>
      <c r="D57" s="20"/>
      <c r="E57" s="21"/>
      <c r="F57" s="31"/>
      <c r="G57" s="35"/>
      <c r="H57" s="36"/>
    </row>
    <row r="58" spans="2:10">
      <c r="B58" s="9"/>
      <c r="C58" s="9"/>
      <c r="D58" s="14"/>
      <c r="E58" s="14" t="s">
        <v>6</v>
      </c>
      <c r="F58" s="32"/>
      <c r="G58" s="33"/>
      <c r="H58" s="34"/>
    </row>
    <row r="60" spans="2:10" s="15" customFormat="1" ht="12.75" customHeight="1">
      <c r="C60" s="16" t="str">
        <f>'1,1'!C28</f>
        <v>Piezīmes:</v>
      </c>
    </row>
    <row r="61" spans="2:10" s="15" customFormat="1" ht="45" customHeight="1">
      <c r="B61" s="268" t="str">
        <f>'1,1'!B29:H29</f>
        <v xml:space="preserve"> Visas atsauces uz materiālu un izstrādājumu izgatavotājfirmām, kuras norādītas būvprojektā, liecina tikai par šo materiālu un izstrādājumu tehniskajiem parametriem un kvalitātes līmeni, to nomaiņa ir iespējama ar citiem tehniski un kvalitatīvi ekvivalentiem materiāliem un izstrādājumiem, iepriekš saskaņojot tos ar projekta autoriem un uzrādot atbilstības sertifikātus.</v>
      </c>
      <c r="C61" s="268"/>
      <c r="D61" s="268"/>
      <c r="E61" s="268"/>
      <c r="F61" s="268"/>
      <c r="G61" s="268"/>
      <c r="H61" s="268"/>
    </row>
    <row r="62" spans="2:10" s="15" customFormat="1" ht="96" customHeight="1">
      <c r="B62" s="268"/>
      <c r="C62" s="268"/>
      <c r="D62" s="268"/>
      <c r="E62" s="268"/>
      <c r="F62" s="268"/>
      <c r="G62" s="268"/>
      <c r="H62" s="268"/>
      <c r="I62" s="268"/>
      <c r="J62" s="268"/>
    </row>
    <row r="63" spans="2:10" s="15" customFormat="1" ht="12.75" customHeight="1">
      <c r="C63" s="17"/>
    </row>
    <row r="64" spans="2:10">
      <c r="B64" s="2" t="s">
        <v>0</v>
      </c>
    </row>
    <row r="65" spans="2:5" ht="14.25" customHeight="1">
      <c r="D65" s="22" t="s">
        <v>1</v>
      </c>
    </row>
    <row r="66" spans="2:5">
      <c r="D66" s="23" t="s">
        <v>10</v>
      </c>
      <c r="E66" s="24"/>
    </row>
    <row r="69" spans="2:5">
      <c r="B69" s="37" t="str">
        <f>'1,1'!B37</f>
        <v>Pārbaudīja:</v>
      </c>
      <c r="C69" s="38"/>
      <c r="D69" s="39"/>
    </row>
    <row r="70" spans="2:5">
      <c r="B70" s="38"/>
      <c r="C70" s="40"/>
      <c r="D70" s="22" t="str">
        <f>'1,1'!D38</f>
        <v>Dzintra Cīrule</v>
      </c>
    </row>
    <row r="71" spans="2:5">
      <c r="B71" s="38"/>
      <c r="C71" s="41"/>
      <c r="D71" s="23" t="str">
        <f>'1,1'!D39</f>
        <v>Sertifikāta Nr.10-0363</v>
      </c>
    </row>
  </sheetData>
  <mergeCells count="15">
    <mergeCell ref="B7:H7"/>
    <mergeCell ref="B1:D1"/>
    <mergeCell ref="B2:H2"/>
    <mergeCell ref="D3:H3"/>
    <mergeCell ref="D4:H4"/>
    <mergeCell ref="D5:H5"/>
    <mergeCell ref="B62:H62"/>
    <mergeCell ref="I62:J62"/>
    <mergeCell ref="B11:B12"/>
    <mergeCell ref="C11:C12"/>
    <mergeCell ref="D11:D12"/>
    <mergeCell ref="E11:E12"/>
    <mergeCell ref="F11:F12"/>
    <mergeCell ref="B61:H61"/>
    <mergeCell ref="D13:E13"/>
  </mergeCells>
  <printOptions horizontalCentered="1"/>
  <pageMargins left="0.27559055118110237" right="0.27559055118110237" top="0.74803149606299213" bottom="0.74803149606299213" header="0.31496062992125984" footer="0.31496062992125984"/>
  <pageSetup paperSize="9" scale="75"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J32"/>
  <sheetViews>
    <sheetView showZeros="0" view="pageBreakPreview" topLeftCell="A4" zoomScale="80" zoomScaleNormal="100" zoomScaleSheetLayoutView="80" workbookViewId="0">
      <selection activeCell="D16" sqref="D16"/>
    </sheetView>
  </sheetViews>
  <sheetFormatPr defaultColWidth="9.08984375" defaultRowHeight="14"/>
  <cols>
    <col min="1" max="1" width="9.08984375" style="2"/>
    <col min="2" max="2" width="12.08984375" style="2" customWidth="1"/>
    <col min="3" max="3" width="16.26953125" style="2" hidden="1" customWidth="1"/>
    <col min="4" max="4" width="40.26953125" style="2" customWidth="1"/>
    <col min="5" max="5" width="8.08984375" style="2" customWidth="1"/>
    <col min="6" max="7" width="9.08984375" style="2"/>
    <col min="8" max="8" width="20.7265625" style="2" customWidth="1"/>
    <col min="9" max="9" width="9.08984375" style="2"/>
    <col min="10" max="10" width="9.08984375" style="2" hidden="1" customWidth="1"/>
    <col min="11" max="16384" width="9.08984375" style="2"/>
  </cols>
  <sheetData>
    <row r="1" spans="2:8" s="6" customFormat="1">
      <c r="B1" s="270" t="s">
        <v>15</v>
      </c>
      <c r="C1" s="270"/>
      <c r="D1" s="270"/>
      <c r="E1" s="25" t="str">
        <f ca="1">MID(CELL("filename",B1), FIND("]", CELL("filename",B1))+ 1, 255)</f>
        <v>2,3</v>
      </c>
      <c r="F1" s="25"/>
      <c r="G1" s="25"/>
      <c r="H1" s="25"/>
    </row>
    <row r="2" spans="2:8" s="6" customFormat="1">
      <c r="B2" s="271" t="str">
        <f>D13</f>
        <v>Lietusūdens kanalizācija</v>
      </c>
      <c r="C2" s="271"/>
      <c r="D2" s="271"/>
      <c r="E2" s="271"/>
      <c r="F2" s="271"/>
      <c r="G2" s="271"/>
      <c r="H2" s="271"/>
    </row>
    <row r="3" spans="2:8" ht="47.25" customHeight="1">
      <c r="B3" s="3" t="s">
        <v>2</v>
      </c>
      <c r="D3" s="278" t="str">
        <f>'1,1'!D3</f>
        <v>Nacionālais rehabilitācjas centrs "Vaivari"</v>
      </c>
      <c r="E3" s="278"/>
      <c r="F3" s="278"/>
      <c r="G3" s="278"/>
      <c r="H3" s="278"/>
    </row>
    <row r="4" spans="2:8" ht="40.65" customHeight="1">
      <c r="B4" s="3" t="s">
        <v>3</v>
      </c>
      <c r="D4" s="278" t="str">
        <f>'1,1'!D4</f>
        <v xml:space="preserve">Valsts sabiedrība ar ierobežotu atbildību "Nacionālais rehabilitācjas centrs "Vaivari""
ēkas 6 un 7. stāva ziemeļu spārna telpas platībā 1360m2 (7. stāvs) </v>
      </c>
      <c r="E4" s="278"/>
      <c r="F4" s="278"/>
      <c r="G4" s="278"/>
      <c r="H4" s="278"/>
    </row>
    <row r="5" spans="2:8">
      <c r="B5" s="3" t="s">
        <v>4</v>
      </c>
      <c r="D5" s="278" t="str">
        <f>'1,1'!D5:H5</f>
        <v>Asaru prospekts 61, Jūrmala</v>
      </c>
      <c r="E5" s="278"/>
      <c r="F5" s="278"/>
      <c r="G5" s="278"/>
      <c r="H5" s="278"/>
    </row>
    <row r="6" spans="2:8">
      <c r="B6" s="3" t="s">
        <v>13</v>
      </c>
      <c r="D6" s="4" t="str">
        <f>'1,1'!D6</f>
        <v>Nr.1-37/17/005/ERAF</v>
      </c>
      <c r="E6" s="4"/>
      <c r="F6" s="10"/>
      <c r="G6" s="26"/>
      <c r="H6" s="26"/>
    </row>
    <row r="7" spans="2:8" ht="33.75" customHeight="1">
      <c r="B7" s="269" t="str">
        <f>'1,1'!B7:H7</f>
        <v>Apjomi sastādīti pamatojoties  SIA „Baltex Group” būvprojekta rasējumiem un specifikācijām</v>
      </c>
      <c r="C7" s="269"/>
      <c r="D7" s="269"/>
      <c r="E7" s="269"/>
      <c r="F7" s="269"/>
      <c r="G7" s="269"/>
      <c r="H7" s="269"/>
    </row>
    <row r="8" spans="2:8">
      <c r="B8" s="5"/>
      <c r="C8" s="5"/>
      <c r="E8" s="8"/>
      <c r="F8" s="10"/>
      <c r="G8" s="10"/>
      <c r="H8" s="7"/>
    </row>
    <row r="9" spans="2:8" ht="15" customHeight="1">
      <c r="B9" s="12"/>
      <c r="C9" s="12"/>
      <c r="D9" s="1" t="str">
        <f>'1,1'!D9</f>
        <v>Apjomi sastādīti:  2018.gada 2. marts</v>
      </c>
      <c r="G9" s="11"/>
      <c r="H9" s="11"/>
    </row>
    <row r="10" spans="2:8" ht="15.5">
      <c r="B10" s="12"/>
      <c r="C10" s="12"/>
    </row>
    <row r="11" spans="2:8" ht="14.25" customHeight="1">
      <c r="B11" s="272" t="s">
        <v>5</v>
      </c>
      <c r="C11" s="273"/>
      <c r="D11" s="275" t="s">
        <v>7</v>
      </c>
      <c r="E11" s="276" t="s">
        <v>8</v>
      </c>
      <c r="F11" s="277" t="s">
        <v>9</v>
      </c>
      <c r="G11" s="33"/>
      <c r="H11" s="34"/>
    </row>
    <row r="12" spans="2:8" ht="59.25" customHeight="1">
      <c r="B12" s="272"/>
      <c r="C12" s="274"/>
      <c r="D12" s="275"/>
      <c r="E12" s="276"/>
      <c r="F12" s="277"/>
      <c r="G12" s="33"/>
      <c r="H12" s="34"/>
    </row>
    <row r="13" spans="2:8" ht="15.5">
      <c r="B13" s="27"/>
      <c r="C13" s="28"/>
      <c r="D13" s="279" t="s">
        <v>23</v>
      </c>
      <c r="E13" s="280"/>
      <c r="F13" s="30"/>
      <c r="G13" s="33"/>
      <c r="H13" s="34"/>
    </row>
    <row r="14" spans="2:8" ht="15.5">
      <c r="B14" s="57"/>
      <c r="C14" s="58"/>
      <c r="D14" s="59" t="s">
        <v>52</v>
      </c>
      <c r="E14" s="60"/>
      <c r="F14" s="61"/>
      <c r="G14" s="33"/>
      <c r="H14" s="34"/>
    </row>
    <row r="15" spans="2:8">
      <c r="B15" s="62"/>
      <c r="C15" s="63"/>
      <c r="D15" s="64" t="s">
        <v>65</v>
      </c>
      <c r="E15" s="65"/>
      <c r="F15" s="65"/>
      <c r="G15" s="33"/>
      <c r="H15" s="34"/>
    </row>
    <row r="16" spans="2:8" ht="37.5">
      <c r="B16" s="62">
        <v>1</v>
      </c>
      <c r="C16" s="63"/>
      <c r="D16" s="66" t="s">
        <v>66</v>
      </c>
      <c r="E16" s="65" t="s">
        <v>36</v>
      </c>
      <c r="F16" s="65">
        <v>7</v>
      </c>
      <c r="G16" s="33"/>
      <c r="H16" s="34"/>
    </row>
    <row r="17" spans="2:10">
      <c r="B17" s="62">
        <v>2</v>
      </c>
      <c r="C17" s="63"/>
      <c r="D17" s="66" t="s">
        <v>67</v>
      </c>
      <c r="E17" s="65" t="s">
        <v>44</v>
      </c>
      <c r="F17" s="65">
        <v>4</v>
      </c>
      <c r="G17" s="33"/>
      <c r="H17" s="34"/>
    </row>
    <row r="18" spans="2:10" s="13" customFormat="1">
      <c r="B18" s="18"/>
      <c r="C18" s="19"/>
      <c r="D18" s="20"/>
      <c r="E18" s="21"/>
      <c r="F18" s="31"/>
      <c r="G18" s="35"/>
      <c r="H18" s="36"/>
    </row>
    <row r="19" spans="2:10">
      <c r="B19" s="9"/>
      <c r="C19" s="9"/>
      <c r="D19" s="14"/>
      <c r="E19" s="14" t="s">
        <v>6</v>
      </c>
      <c r="F19" s="32"/>
      <c r="G19" s="33"/>
      <c r="H19" s="34"/>
    </row>
    <row r="21" spans="2:10" s="15" customFormat="1" ht="12.75" customHeight="1">
      <c r="C21" s="16" t="str">
        <f>'1,1'!C28</f>
        <v>Piezīmes:</v>
      </c>
    </row>
    <row r="22" spans="2:10" s="15" customFormat="1" ht="45" customHeight="1">
      <c r="B22" s="268" t="str">
        <f>'1,1'!B29:H29</f>
        <v xml:space="preserve"> Visas atsauces uz materiālu un izstrādājumu izgatavotājfirmām, kuras norādītas būvprojektā, liecina tikai par šo materiālu un izstrādājumu tehniskajiem parametriem un kvalitātes līmeni, to nomaiņa ir iespējama ar citiem tehniski un kvalitatīvi ekvivalentiem materiāliem un izstrādājumiem, iepriekš saskaņojot tos ar projekta autoriem un uzrādot atbilstības sertifikātus.</v>
      </c>
      <c r="C22" s="268"/>
      <c r="D22" s="268"/>
      <c r="E22" s="268"/>
      <c r="F22" s="268"/>
      <c r="G22" s="268"/>
      <c r="H22" s="268"/>
    </row>
    <row r="23" spans="2:10" s="15" customFormat="1" ht="96" customHeight="1">
      <c r="B23" s="268"/>
      <c r="C23" s="268"/>
      <c r="D23" s="268"/>
      <c r="E23" s="268"/>
      <c r="F23" s="268"/>
      <c r="G23" s="268"/>
      <c r="H23" s="268"/>
      <c r="I23" s="268"/>
      <c r="J23" s="268"/>
    </row>
    <row r="24" spans="2:10" s="15" customFormat="1" ht="12.75" customHeight="1">
      <c r="C24" s="17"/>
    </row>
    <row r="25" spans="2:10">
      <c r="B25" s="2" t="s">
        <v>0</v>
      </c>
    </row>
    <row r="26" spans="2:10" ht="14.25" customHeight="1">
      <c r="D26" s="22" t="s">
        <v>1</v>
      </c>
    </row>
    <row r="27" spans="2:10">
      <c r="D27" s="23" t="s">
        <v>10</v>
      </c>
      <c r="E27" s="24"/>
    </row>
    <row r="30" spans="2:10">
      <c r="B30" s="37" t="str">
        <f>'1,1'!B37</f>
        <v>Pārbaudīja:</v>
      </c>
      <c r="C30" s="38"/>
      <c r="D30" s="39"/>
    </row>
    <row r="31" spans="2:10">
      <c r="B31" s="38"/>
      <c r="C31" s="40"/>
      <c r="D31" s="22" t="str">
        <f>'1,1'!D38</f>
        <v>Dzintra Cīrule</v>
      </c>
    </row>
    <row r="32" spans="2:10">
      <c r="B32" s="38"/>
      <c r="C32" s="41"/>
      <c r="D32" s="23" t="str">
        <f>'1,1'!D39</f>
        <v>Sertifikāta Nr.10-0363</v>
      </c>
    </row>
  </sheetData>
  <mergeCells count="15">
    <mergeCell ref="B7:H7"/>
    <mergeCell ref="B1:D1"/>
    <mergeCell ref="B2:H2"/>
    <mergeCell ref="D3:H3"/>
    <mergeCell ref="D4:H4"/>
    <mergeCell ref="D5:H5"/>
    <mergeCell ref="B23:H23"/>
    <mergeCell ref="I23:J23"/>
    <mergeCell ref="B11:B12"/>
    <mergeCell ref="C11:C12"/>
    <mergeCell ref="D11:D12"/>
    <mergeCell ref="E11:E12"/>
    <mergeCell ref="F11:F12"/>
    <mergeCell ref="B22:H22"/>
    <mergeCell ref="D13:E13"/>
  </mergeCells>
  <printOptions horizontalCentered="1"/>
  <pageMargins left="0.27559055118110237" right="0.27559055118110237" top="0.74803149606299213" bottom="0.74803149606299213" header="0.31496062992125984" footer="0.31496062992125984"/>
  <pageSetup paperSize="9" scale="75"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K71"/>
  <sheetViews>
    <sheetView showZeros="0" view="pageBreakPreview" topLeftCell="A9" zoomScale="80" zoomScaleNormal="100" zoomScaleSheetLayoutView="80" workbookViewId="0">
      <selection activeCell="D42" sqref="D42"/>
    </sheetView>
  </sheetViews>
  <sheetFormatPr defaultColWidth="9.08984375" defaultRowHeight="14"/>
  <cols>
    <col min="1" max="1" width="9.08984375" style="2"/>
    <col min="2" max="2" width="12.08984375" style="2" customWidth="1"/>
    <col min="3" max="3" width="16.26953125" style="2" hidden="1" customWidth="1"/>
    <col min="4" max="4" width="40.26953125" style="2" customWidth="1"/>
    <col min="5" max="5" width="21.453125" style="2" customWidth="1"/>
    <col min="6" max="6" width="8.08984375" style="2" customWidth="1"/>
    <col min="7" max="8" width="9.08984375" style="2"/>
    <col min="9" max="9" width="20.7265625" style="2" customWidth="1"/>
    <col min="10" max="10" width="9.08984375" style="2"/>
    <col min="11" max="11" width="9.08984375" style="2" hidden="1" customWidth="1"/>
    <col min="12" max="16384" width="9.08984375" style="2"/>
  </cols>
  <sheetData>
    <row r="1" spans="2:9" s="6" customFormat="1">
      <c r="B1" s="270" t="s">
        <v>15</v>
      </c>
      <c r="C1" s="270"/>
      <c r="D1" s="270"/>
      <c r="E1" s="42"/>
      <c r="F1" s="25" t="str">
        <f ca="1">MID(CELL("filename",B1), FIND("]", CELL("filename",B1))+ 1, 255)</f>
        <v>2,4</v>
      </c>
      <c r="G1" s="25"/>
      <c r="H1" s="25"/>
      <c r="I1" s="25"/>
    </row>
    <row r="2" spans="2:9" s="6" customFormat="1">
      <c r="B2" s="271" t="str">
        <f>D13</f>
        <v>Apkure</v>
      </c>
      <c r="C2" s="271"/>
      <c r="D2" s="271"/>
      <c r="E2" s="271"/>
      <c r="F2" s="271"/>
      <c r="G2" s="271"/>
      <c r="H2" s="271"/>
      <c r="I2" s="271"/>
    </row>
    <row r="3" spans="2:9" ht="47.25" customHeight="1">
      <c r="B3" s="3" t="s">
        <v>2</v>
      </c>
      <c r="D3" s="278" t="str">
        <f>'1,1'!D3</f>
        <v>Nacionālais rehabilitācjas centrs "Vaivari"</v>
      </c>
      <c r="E3" s="278"/>
      <c r="F3" s="278"/>
      <c r="G3" s="278"/>
      <c r="H3" s="278"/>
      <c r="I3" s="278"/>
    </row>
    <row r="4" spans="2:9" ht="40.65" customHeight="1">
      <c r="B4" s="3" t="s">
        <v>3</v>
      </c>
      <c r="D4" s="278" t="str">
        <f>'1,1'!D4</f>
        <v xml:space="preserve">Valsts sabiedrība ar ierobežotu atbildību "Nacionālais rehabilitācjas centrs "Vaivari""
ēkas 6 un 7. stāva ziemeļu spārna telpas platībā 1360m2 (7. stāvs) </v>
      </c>
      <c r="E4" s="278"/>
      <c r="F4" s="278"/>
      <c r="G4" s="278"/>
      <c r="H4" s="278"/>
      <c r="I4" s="278"/>
    </row>
    <row r="5" spans="2:9">
      <c r="B5" s="3" t="s">
        <v>4</v>
      </c>
      <c r="D5" s="278" t="str">
        <f>'1,1'!D5:H5</f>
        <v>Asaru prospekts 61, Jūrmala</v>
      </c>
      <c r="E5" s="278"/>
      <c r="F5" s="278"/>
      <c r="G5" s="278"/>
      <c r="H5" s="278"/>
      <c r="I5" s="278"/>
    </row>
    <row r="6" spans="2:9">
      <c r="B6" s="3" t="s">
        <v>13</v>
      </c>
      <c r="D6" s="4" t="str">
        <f>'1,1'!D6</f>
        <v>Nr.1-37/17/005/ERAF</v>
      </c>
      <c r="E6" s="4"/>
      <c r="F6" s="4"/>
      <c r="G6" s="10"/>
      <c r="H6" s="26"/>
      <c r="I6" s="26"/>
    </row>
    <row r="7" spans="2:9" ht="33.75" customHeight="1">
      <c r="B7" s="269" t="str">
        <f>'1,1'!B7:H7</f>
        <v>Apjomi sastādīti pamatojoties  SIA „Baltex Group” būvprojekta rasējumiem un specifikācijām</v>
      </c>
      <c r="C7" s="269"/>
      <c r="D7" s="269"/>
      <c r="E7" s="269"/>
      <c r="F7" s="269"/>
      <c r="G7" s="269"/>
      <c r="H7" s="269"/>
      <c r="I7" s="269"/>
    </row>
    <row r="8" spans="2:9">
      <c r="B8" s="5"/>
      <c r="C8" s="5"/>
      <c r="F8" s="8"/>
      <c r="G8" s="10"/>
      <c r="H8" s="10"/>
      <c r="I8" s="7"/>
    </row>
    <row r="9" spans="2:9" ht="15" customHeight="1">
      <c r="B9" s="12"/>
      <c r="C9" s="12"/>
      <c r="D9" s="1" t="str">
        <f>'1,1'!D9</f>
        <v>Apjomi sastādīti:  2018.gada 2. marts</v>
      </c>
      <c r="E9" s="1"/>
      <c r="H9" s="11"/>
      <c r="I9" s="11"/>
    </row>
    <row r="10" spans="2:9" ht="15.5">
      <c r="B10" s="12"/>
      <c r="C10" s="12"/>
    </row>
    <row r="11" spans="2:9" ht="14.25" customHeight="1">
      <c r="B11" s="272" t="s">
        <v>5</v>
      </c>
      <c r="C11" s="273"/>
      <c r="D11" s="281" t="s">
        <v>7</v>
      </c>
      <c r="E11" s="282"/>
      <c r="F11" s="276" t="s">
        <v>8</v>
      </c>
      <c r="G11" s="277" t="s">
        <v>9</v>
      </c>
      <c r="H11" s="33"/>
      <c r="I11" s="34"/>
    </row>
    <row r="12" spans="2:9" ht="59.25" customHeight="1">
      <c r="B12" s="272"/>
      <c r="C12" s="274"/>
      <c r="D12" s="283"/>
      <c r="E12" s="284"/>
      <c r="F12" s="276"/>
      <c r="G12" s="277"/>
      <c r="H12" s="33"/>
      <c r="I12" s="34"/>
    </row>
    <row r="13" spans="2:9" ht="15.5">
      <c r="B13" s="27"/>
      <c r="C13" s="28"/>
      <c r="D13" s="279" t="s">
        <v>24</v>
      </c>
      <c r="E13" s="280"/>
      <c r="F13" s="29"/>
      <c r="G13" s="30"/>
      <c r="H13" s="33"/>
      <c r="I13" s="34"/>
    </row>
    <row r="14" spans="2:9" ht="15.5">
      <c r="B14" s="67"/>
      <c r="C14" s="68"/>
      <c r="D14" s="69" t="s">
        <v>52</v>
      </c>
      <c r="E14" s="70"/>
      <c r="F14" s="71"/>
      <c r="G14" s="72"/>
      <c r="H14" s="33"/>
      <c r="I14" s="34"/>
    </row>
    <row r="15" spans="2:9">
      <c r="B15" s="67"/>
      <c r="C15" s="68"/>
      <c r="D15" s="73" t="s">
        <v>68</v>
      </c>
      <c r="E15" s="73"/>
      <c r="F15" s="71"/>
      <c r="G15" s="72"/>
      <c r="H15" s="33"/>
      <c r="I15" s="34"/>
    </row>
    <row r="16" spans="2:9">
      <c r="B16" s="67">
        <v>1</v>
      </c>
      <c r="C16" s="68"/>
      <c r="D16" s="74" t="s">
        <v>69</v>
      </c>
      <c r="E16" s="75">
        <v>15</v>
      </c>
      <c r="F16" s="71" t="s">
        <v>36</v>
      </c>
      <c r="G16" s="75">
        <v>3.8</v>
      </c>
      <c r="H16" s="33"/>
      <c r="I16" s="34"/>
    </row>
    <row r="17" spans="2:9">
      <c r="B17" s="67">
        <v>2</v>
      </c>
      <c r="C17" s="68"/>
      <c r="D17" s="74" t="s">
        <v>69</v>
      </c>
      <c r="E17" s="75">
        <v>22</v>
      </c>
      <c r="F17" s="71" t="s">
        <v>36</v>
      </c>
      <c r="G17" s="75">
        <v>1.8</v>
      </c>
      <c r="H17" s="33"/>
      <c r="I17" s="34"/>
    </row>
    <row r="18" spans="2:9">
      <c r="B18" s="67">
        <v>3</v>
      </c>
      <c r="C18" s="68"/>
      <c r="D18" s="74" t="s">
        <v>69</v>
      </c>
      <c r="E18" s="75">
        <v>15</v>
      </c>
      <c r="F18" s="71" t="s">
        <v>36</v>
      </c>
      <c r="G18" s="75">
        <v>4.0999999999999996</v>
      </c>
      <c r="H18" s="33"/>
      <c r="I18" s="34"/>
    </row>
    <row r="19" spans="2:9">
      <c r="B19" s="67">
        <v>4</v>
      </c>
      <c r="C19" s="68"/>
      <c r="D19" s="74" t="s">
        <v>69</v>
      </c>
      <c r="E19" s="75">
        <v>22</v>
      </c>
      <c r="F19" s="71" t="s">
        <v>36</v>
      </c>
      <c r="G19" s="75">
        <v>2.1</v>
      </c>
      <c r="H19" s="33"/>
      <c r="I19" s="34"/>
    </row>
    <row r="20" spans="2:9">
      <c r="B20" s="67">
        <v>5</v>
      </c>
      <c r="C20" s="68"/>
      <c r="D20" s="74" t="s">
        <v>69</v>
      </c>
      <c r="E20" s="75">
        <v>28</v>
      </c>
      <c r="F20" s="71" t="s">
        <v>36</v>
      </c>
      <c r="G20" s="75">
        <v>5.2</v>
      </c>
      <c r="H20" s="33"/>
      <c r="I20" s="34"/>
    </row>
    <row r="21" spans="2:9">
      <c r="B21" s="67">
        <v>6</v>
      </c>
      <c r="C21" s="68"/>
      <c r="D21" s="74" t="s">
        <v>70</v>
      </c>
      <c r="E21" s="75">
        <v>15</v>
      </c>
      <c r="F21" s="71" t="s">
        <v>44</v>
      </c>
      <c r="G21" s="75">
        <v>3</v>
      </c>
      <c r="H21" s="33"/>
      <c r="I21" s="34"/>
    </row>
    <row r="22" spans="2:9">
      <c r="B22" s="67">
        <v>7</v>
      </c>
      <c r="C22" s="68"/>
      <c r="D22" s="74" t="s">
        <v>70</v>
      </c>
      <c r="E22" s="75">
        <v>22</v>
      </c>
      <c r="F22" s="71" t="s">
        <v>44</v>
      </c>
      <c r="G22" s="75">
        <v>8</v>
      </c>
      <c r="H22" s="33"/>
      <c r="I22" s="34"/>
    </row>
    <row r="23" spans="2:9">
      <c r="B23" s="67">
        <v>8</v>
      </c>
      <c r="C23" s="68"/>
      <c r="D23" s="74" t="s">
        <v>70</v>
      </c>
      <c r="E23" s="75">
        <v>15</v>
      </c>
      <c r="F23" s="71" t="s">
        <v>44</v>
      </c>
      <c r="G23" s="75">
        <v>2</v>
      </c>
      <c r="H23" s="33"/>
      <c r="I23" s="34"/>
    </row>
    <row r="24" spans="2:9">
      <c r="B24" s="67">
        <v>9</v>
      </c>
      <c r="C24" s="68"/>
      <c r="D24" s="74" t="s">
        <v>70</v>
      </c>
      <c r="E24" s="75">
        <v>22</v>
      </c>
      <c r="F24" s="71" t="s">
        <v>44</v>
      </c>
      <c r="G24" s="75">
        <v>8</v>
      </c>
      <c r="H24" s="33"/>
      <c r="I24" s="34"/>
    </row>
    <row r="25" spans="2:9">
      <c r="B25" s="67">
        <v>10</v>
      </c>
      <c r="C25" s="68"/>
      <c r="D25" s="74" t="s">
        <v>71</v>
      </c>
      <c r="E25" s="75" t="s">
        <v>72</v>
      </c>
      <c r="F25" s="71" t="s">
        <v>44</v>
      </c>
      <c r="G25" s="75">
        <v>1</v>
      </c>
      <c r="H25" s="33"/>
      <c r="I25" s="34"/>
    </row>
    <row r="26" spans="2:9">
      <c r="B26" s="67">
        <v>11</v>
      </c>
      <c r="C26" s="68"/>
      <c r="D26" s="74" t="s">
        <v>71</v>
      </c>
      <c r="E26" s="75" t="s">
        <v>73</v>
      </c>
      <c r="F26" s="71" t="s">
        <v>44</v>
      </c>
      <c r="G26" s="75">
        <v>1</v>
      </c>
      <c r="H26" s="33"/>
      <c r="I26" s="34"/>
    </row>
    <row r="27" spans="2:9">
      <c r="B27" s="67">
        <v>12</v>
      </c>
      <c r="C27" s="68"/>
      <c r="D27" s="74" t="s">
        <v>71</v>
      </c>
      <c r="E27" s="75" t="s">
        <v>74</v>
      </c>
      <c r="F27" s="71" t="s">
        <v>44</v>
      </c>
      <c r="G27" s="75">
        <v>7</v>
      </c>
      <c r="H27" s="33"/>
      <c r="I27" s="34"/>
    </row>
    <row r="28" spans="2:9">
      <c r="B28" s="67">
        <v>13</v>
      </c>
      <c r="C28" s="68"/>
      <c r="D28" s="74" t="s">
        <v>71</v>
      </c>
      <c r="E28" s="75" t="s">
        <v>73</v>
      </c>
      <c r="F28" s="71" t="s">
        <v>44</v>
      </c>
      <c r="G28" s="75">
        <v>1</v>
      </c>
      <c r="H28" s="33"/>
      <c r="I28" s="34"/>
    </row>
    <row r="29" spans="2:9">
      <c r="B29" s="67">
        <v>14</v>
      </c>
      <c r="C29" s="68"/>
      <c r="D29" s="74" t="s">
        <v>71</v>
      </c>
      <c r="E29" s="75" t="s">
        <v>74</v>
      </c>
      <c r="F29" s="71" t="s">
        <v>44</v>
      </c>
      <c r="G29" s="75">
        <v>7</v>
      </c>
      <c r="H29" s="33"/>
      <c r="I29" s="34"/>
    </row>
    <row r="30" spans="2:9">
      <c r="B30" s="67">
        <v>15</v>
      </c>
      <c r="C30" s="68"/>
      <c r="D30" s="74" t="s">
        <v>71</v>
      </c>
      <c r="E30" s="75" t="s">
        <v>75</v>
      </c>
      <c r="F30" s="71" t="s">
        <v>44</v>
      </c>
      <c r="G30" s="75">
        <v>8</v>
      </c>
      <c r="H30" s="33"/>
      <c r="I30" s="34"/>
    </row>
    <row r="31" spans="2:9">
      <c r="B31" s="67">
        <v>16</v>
      </c>
      <c r="C31" s="68"/>
      <c r="D31" s="74" t="s">
        <v>76</v>
      </c>
      <c r="E31" s="75" t="s">
        <v>77</v>
      </c>
      <c r="F31" s="71" t="s">
        <v>44</v>
      </c>
      <c r="G31" s="75">
        <v>15</v>
      </c>
      <c r="H31" s="33"/>
      <c r="I31" s="34"/>
    </row>
    <row r="32" spans="2:9">
      <c r="B32" s="67">
        <v>17</v>
      </c>
      <c r="C32" s="68"/>
      <c r="D32" s="74" t="s">
        <v>76</v>
      </c>
      <c r="E32" s="75" t="s">
        <v>77</v>
      </c>
      <c r="F32" s="71" t="s">
        <v>44</v>
      </c>
      <c r="G32" s="75">
        <v>15</v>
      </c>
      <c r="H32" s="33"/>
      <c r="I32" s="34"/>
    </row>
    <row r="33" spans="2:9">
      <c r="B33" s="67">
        <v>18</v>
      </c>
      <c r="C33" s="68"/>
      <c r="D33" s="74" t="s">
        <v>76</v>
      </c>
      <c r="E33" s="75" t="s">
        <v>78</v>
      </c>
      <c r="F33" s="71" t="s">
        <v>44</v>
      </c>
      <c r="G33" s="75">
        <v>8</v>
      </c>
      <c r="H33" s="33"/>
      <c r="I33" s="34"/>
    </row>
    <row r="34" spans="2:9">
      <c r="B34" s="67">
        <v>19</v>
      </c>
      <c r="C34" s="68"/>
      <c r="D34" s="74" t="s">
        <v>76</v>
      </c>
      <c r="E34" s="75" t="s">
        <v>78</v>
      </c>
      <c r="F34" s="71" t="s">
        <v>44</v>
      </c>
      <c r="G34" s="75">
        <v>8</v>
      </c>
      <c r="H34" s="33"/>
      <c r="I34" s="34"/>
    </row>
    <row r="35" spans="2:9" ht="37.5">
      <c r="B35" s="67">
        <v>20</v>
      </c>
      <c r="C35" s="68"/>
      <c r="D35" s="74" t="s">
        <v>79</v>
      </c>
      <c r="E35" s="76" t="s">
        <v>80</v>
      </c>
      <c r="F35" s="71" t="s">
        <v>44</v>
      </c>
      <c r="G35" s="75">
        <v>14</v>
      </c>
      <c r="H35" s="33"/>
      <c r="I35" s="34"/>
    </row>
    <row r="36" spans="2:9" ht="37.5">
      <c r="B36" s="67">
        <v>21</v>
      </c>
      <c r="C36" s="68"/>
      <c r="D36" s="74" t="s">
        <v>79</v>
      </c>
      <c r="E36" s="76" t="s">
        <v>81</v>
      </c>
      <c r="F36" s="71" t="s">
        <v>44</v>
      </c>
      <c r="G36" s="75">
        <v>1</v>
      </c>
      <c r="H36" s="33"/>
      <c r="I36" s="34"/>
    </row>
    <row r="37" spans="2:9" ht="37.5">
      <c r="B37" s="67">
        <v>22</v>
      </c>
      <c r="C37" s="68"/>
      <c r="D37" s="74" t="s">
        <v>79</v>
      </c>
      <c r="E37" s="76" t="s">
        <v>82</v>
      </c>
      <c r="F37" s="71" t="s">
        <v>44</v>
      </c>
      <c r="G37" s="75">
        <v>1</v>
      </c>
      <c r="H37" s="33"/>
      <c r="I37" s="34"/>
    </row>
    <row r="38" spans="2:9" ht="37.5">
      <c r="B38" s="67">
        <v>23</v>
      </c>
      <c r="C38" s="68"/>
      <c r="D38" s="74" t="s">
        <v>79</v>
      </c>
      <c r="E38" s="76" t="s">
        <v>83</v>
      </c>
      <c r="F38" s="71" t="s">
        <v>44</v>
      </c>
      <c r="G38" s="75">
        <v>1</v>
      </c>
      <c r="H38" s="33"/>
      <c r="I38" s="34"/>
    </row>
    <row r="39" spans="2:9">
      <c r="B39" s="67">
        <v>24</v>
      </c>
      <c r="C39" s="68"/>
      <c r="D39" s="74" t="s">
        <v>84</v>
      </c>
      <c r="E39" s="76" t="s">
        <v>85</v>
      </c>
      <c r="F39" s="71" t="s">
        <v>44</v>
      </c>
      <c r="G39" s="75">
        <v>17</v>
      </c>
      <c r="H39" s="33"/>
      <c r="I39" s="34"/>
    </row>
    <row r="40" spans="2:9">
      <c r="B40" s="67">
        <v>25</v>
      </c>
      <c r="C40" s="68"/>
      <c r="D40" s="74" t="s">
        <v>86</v>
      </c>
      <c r="E40" s="76" t="s">
        <v>87</v>
      </c>
      <c r="F40" s="71" t="s">
        <v>44</v>
      </c>
      <c r="G40" s="75">
        <v>17</v>
      </c>
      <c r="H40" s="33"/>
      <c r="I40" s="34"/>
    </row>
    <row r="41" spans="2:9">
      <c r="B41" s="67">
        <v>26</v>
      </c>
      <c r="C41" s="68"/>
      <c r="D41" s="74" t="s">
        <v>88</v>
      </c>
      <c r="E41" s="76" t="s">
        <v>89</v>
      </c>
      <c r="F41" s="71" t="s">
        <v>44</v>
      </c>
      <c r="G41" s="75">
        <v>17</v>
      </c>
      <c r="H41" s="33"/>
      <c r="I41" s="34"/>
    </row>
    <row r="42" spans="2:9">
      <c r="B42" s="67">
        <v>27</v>
      </c>
      <c r="C42" s="68"/>
      <c r="D42" s="74" t="s">
        <v>90</v>
      </c>
      <c r="E42" s="76" t="s">
        <v>91</v>
      </c>
      <c r="F42" s="71" t="s">
        <v>44</v>
      </c>
      <c r="G42" s="75">
        <v>1</v>
      </c>
      <c r="H42" s="33"/>
      <c r="I42" s="34"/>
    </row>
    <row r="43" spans="2:9">
      <c r="B43" s="67">
        <v>28</v>
      </c>
      <c r="C43" s="68"/>
      <c r="D43" s="74" t="s">
        <v>92</v>
      </c>
      <c r="E43" s="75"/>
      <c r="F43" s="71" t="s">
        <v>61</v>
      </c>
      <c r="G43" s="75">
        <v>1</v>
      </c>
      <c r="H43" s="33"/>
      <c r="I43" s="34"/>
    </row>
    <row r="44" spans="2:9">
      <c r="B44" s="67">
        <v>29</v>
      </c>
      <c r="C44" s="68"/>
      <c r="D44" s="74" t="s">
        <v>93</v>
      </c>
      <c r="E44" s="75"/>
      <c r="F44" s="71" t="s">
        <v>61</v>
      </c>
      <c r="G44" s="75">
        <v>1</v>
      </c>
      <c r="H44" s="33"/>
      <c r="I44" s="34"/>
    </row>
    <row r="45" spans="2:9">
      <c r="B45" s="67">
        <v>30</v>
      </c>
      <c r="C45" s="68"/>
      <c r="D45" s="77" t="s">
        <v>94</v>
      </c>
      <c r="E45" s="73"/>
      <c r="F45" s="71"/>
      <c r="G45" s="72"/>
      <c r="H45" s="33"/>
      <c r="I45" s="34"/>
    </row>
    <row r="46" spans="2:9" ht="25">
      <c r="B46" s="67">
        <v>31</v>
      </c>
      <c r="C46" s="68"/>
      <c r="D46" s="74" t="s">
        <v>95</v>
      </c>
      <c r="E46" s="75">
        <v>25</v>
      </c>
      <c r="F46" s="71" t="s">
        <v>36</v>
      </c>
      <c r="G46" s="75">
        <v>32.700000000000003</v>
      </c>
      <c r="H46" s="33"/>
      <c r="I46" s="34"/>
    </row>
    <row r="47" spans="2:9">
      <c r="B47" s="67">
        <v>32</v>
      </c>
      <c r="C47" s="68"/>
      <c r="D47" s="74" t="s">
        <v>70</v>
      </c>
      <c r="E47" s="75">
        <v>25</v>
      </c>
      <c r="F47" s="71" t="s">
        <v>44</v>
      </c>
      <c r="G47" s="75">
        <v>24</v>
      </c>
      <c r="H47" s="33"/>
      <c r="I47" s="34"/>
    </row>
    <row r="48" spans="2:9">
      <c r="B48" s="67">
        <v>33</v>
      </c>
      <c r="C48" s="68"/>
      <c r="D48" s="74" t="s">
        <v>96</v>
      </c>
      <c r="E48" s="76" t="s">
        <v>97</v>
      </c>
      <c r="F48" s="71" t="s">
        <v>44</v>
      </c>
      <c r="G48" s="75">
        <v>1</v>
      </c>
      <c r="H48" s="33"/>
      <c r="I48" s="34"/>
    </row>
    <row r="49" spans="2:11">
      <c r="B49" s="67">
        <v>34</v>
      </c>
      <c r="C49" s="68"/>
      <c r="D49" s="74" t="s">
        <v>98</v>
      </c>
      <c r="E49" s="76" t="s">
        <v>99</v>
      </c>
      <c r="F49" s="71" t="s">
        <v>44</v>
      </c>
      <c r="G49" s="75">
        <v>1</v>
      </c>
      <c r="H49" s="33"/>
      <c r="I49" s="34"/>
    </row>
    <row r="50" spans="2:11" ht="25">
      <c r="B50" s="67">
        <v>35</v>
      </c>
      <c r="C50" s="68"/>
      <c r="D50" s="74" t="s">
        <v>100</v>
      </c>
      <c r="E50" s="76" t="s">
        <v>101</v>
      </c>
      <c r="F50" s="71" t="s">
        <v>44</v>
      </c>
      <c r="G50" s="75">
        <v>1</v>
      </c>
      <c r="H50" s="33"/>
      <c r="I50" s="34"/>
    </row>
    <row r="51" spans="2:11">
      <c r="B51" s="67">
        <v>36</v>
      </c>
      <c r="C51" s="68"/>
      <c r="D51" s="74" t="s">
        <v>102</v>
      </c>
      <c r="E51" s="76">
        <v>25</v>
      </c>
      <c r="F51" s="71" t="s">
        <v>36</v>
      </c>
      <c r="G51" s="75">
        <v>25.5</v>
      </c>
      <c r="H51" s="33"/>
      <c r="I51" s="34"/>
    </row>
    <row r="52" spans="2:11" ht="25">
      <c r="B52" s="67">
        <v>37</v>
      </c>
      <c r="C52" s="68"/>
      <c r="D52" s="74" t="s">
        <v>103</v>
      </c>
      <c r="E52" s="76">
        <v>25</v>
      </c>
      <c r="F52" s="71" t="s">
        <v>36</v>
      </c>
      <c r="G52" s="75">
        <v>7.2</v>
      </c>
      <c r="H52" s="33"/>
      <c r="I52" s="34"/>
    </row>
    <row r="53" spans="2:11">
      <c r="B53" s="67">
        <v>38</v>
      </c>
      <c r="C53" s="68"/>
      <c r="D53" s="74" t="s">
        <v>92</v>
      </c>
      <c r="E53" s="75"/>
      <c r="F53" s="71" t="s">
        <v>61</v>
      </c>
      <c r="G53" s="78">
        <v>1</v>
      </c>
      <c r="H53" s="33"/>
      <c r="I53" s="34"/>
    </row>
    <row r="54" spans="2:11">
      <c r="B54" s="67">
        <v>39</v>
      </c>
      <c r="C54" s="68"/>
      <c r="D54" s="74" t="s">
        <v>93</v>
      </c>
      <c r="E54" s="75"/>
      <c r="F54" s="71" t="s">
        <v>61</v>
      </c>
      <c r="G54" s="78">
        <v>1</v>
      </c>
      <c r="H54" s="33"/>
      <c r="I54" s="34"/>
    </row>
    <row r="55" spans="2:11">
      <c r="B55" s="67">
        <v>40</v>
      </c>
      <c r="C55" s="68"/>
      <c r="D55" s="74" t="s">
        <v>104</v>
      </c>
      <c r="E55" s="75"/>
      <c r="F55" s="71" t="s">
        <v>61</v>
      </c>
      <c r="G55" s="78">
        <v>1</v>
      </c>
      <c r="H55" s="33"/>
      <c r="I55" s="34"/>
    </row>
    <row r="56" spans="2:11">
      <c r="B56" s="67">
        <v>41</v>
      </c>
      <c r="C56" s="68"/>
      <c r="D56" s="74" t="s">
        <v>105</v>
      </c>
      <c r="E56" s="75"/>
      <c r="F56" s="71" t="s">
        <v>106</v>
      </c>
      <c r="G56" s="78">
        <v>200</v>
      </c>
      <c r="H56" s="33"/>
      <c r="I56" s="34"/>
    </row>
    <row r="57" spans="2:11" s="13" customFormat="1">
      <c r="B57" s="18"/>
      <c r="C57" s="19"/>
      <c r="D57" s="20"/>
      <c r="E57" s="20"/>
      <c r="F57" s="21"/>
      <c r="G57" s="31"/>
      <c r="H57" s="35"/>
      <c r="I57" s="36"/>
    </row>
    <row r="58" spans="2:11">
      <c r="B58" s="9"/>
      <c r="C58" s="9"/>
      <c r="D58" s="14"/>
      <c r="E58" s="14"/>
      <c r="F58" s="14" t="s">
        <v>6</v>
      </c>
      <c r="G58" s="32"/>
      <c r="H58" s="33"/>
      <c r="I58" s="34"/>
    </row>
    <row r="60" spans="2:11" s="15" customFormat="1" ht="12.75" customHeight="1">
      <c r="C60" s="16" t="str">
        <f>'1,1'!C28</f>
        <v>Piezīmes:</v>
      </c>
    </row>
    <row r="61" spans="2:11" s="15" customFormat="1" ht="45" customHeight="1">
      <c r="B61" s="268" t="str">
        <f>'1,1'!B29:H29</f>
        <v xml:space="preserve"> Visas atsauces uz materiālu un izstrādājumu izgatavotājfirmām, kuras norādītas būvprojektā, liecina tikai par šo materiālu un izstrādājumu tehniskajiem parametriem un kvalitātes līmeni, to nomaiņa ir iespējama ar citiem tehniski un kvalitatīvi ekvivalentiem materiāliem un izstrādājumiem, iepriekš saskaņojot tos ar projekta autoriem un uzrādot atbilstības sertifikātus.</v>
      </c>
      <c r="C61" s="268"/>
      <c r="D61" s="268"/>
      <c r="E61" s="268"/>
      <c r="F61" s="268"/>
      <c r="G61" s="268"/>
      <c r="H61" s="268"/>
      <c r="I61" s="268"/>
    </row>
    <row r="62" spans="2:11" s="15" customFormat="1" ht="96" customHeight="1">
      <c r="B62" s="268"/>
      <c r="C62" s="268"/>
      <c r="D62" s="268"/>
      <c r="E62" s="268"/>
      <c r="F62" s="268"/>
      <c r="G62" s="268"/>
      <c r="H62" s="268"/>
      <c r="I62" s="268"/>
      <c r="J62" s="268"/>
      <c r="K62" s="268"/>
    </row>
    <row r="63" spans="2:11" s="15" customFormat="1" ht="12.75" customHeight="1">
      <c r="C63" s="17"/>
    </row>
    <row r="64" spans="2:11">
      <c r="B64" s="2" t="s">
        <v>0</v>
      </c>
    </row>
    <row r="65" spans="2:6" ht="14.25" customHeight="1">
      <c r="D65" s="22" t="s">
        <v>1</v>
      </c>
      <c r="E65" s="22"/>
    </row>
    <row r="66" spans="2:6">
      <c r="D66" s="23" t="s">
        <v>10</v>
      </c>
      <c r="E66" s="23"/>
      <c r="F66" s="24"/>
    </row>
    <row r="69" spans="2:6">
      <c r="B69" s="37" t="str">
        <f>'1,1'!B37</f>
        <v>Pārbaudīja:</v>
      </c>
      <c r="C69" s="38"/>
      <c r="D69" s="39"/>
      <c r="E69" s="39"/>
    </row>
    <row r="70" spans="2:6">
      <c r="B70" s="38"/>
      <c r="C70" s="40"/>
      <c r="D70" s="22" t="str">
        <f>'1,1'!D38</f>
        <v>Dzintra Cīrule</v>
      </c>
      <c r="E70" s="22"/>
    </row>
    <row r="71" spans="2:6">
      <c r="B71" s="38"/>
      <c r="C71" s="41"/>
      <c r="D71" s="23" t="str">
        <f>'1,1'!D39</f>
        <v>Sertifikāta Nr.10-0363</v>
      </c>
      <c r="E71" s="23"/>
    </row>
  </sheetData>
  <mergeCells count="15">
    <mergeCell ref="B7:I7"/>
    <mergeCell ref="B1:D1"/>
    <mergeCell ref="B2:I2"/>
    <mergeCell ref="D3:I3"/>
    <mergeCell ref="D4:I4"/>
    <mergeCell ref="D5:I5"/>
    <mergeCell ref="B62:I62"/>
    <mergeCell ref="J62:K62"/>
    <mergeCell ref="B11:B12"/>
    <mergeCell ref="C11:C12"/>
    <mergeCell ref="F11:F12"/>
    <mergeCell ref="G11:G12"/>
    <mergeCell ref="B61:I61"/>
    <mergeCell ref="D11:E12"/>
    <mergeCell ref="D13:E13"/>
  </mergeCells>
  <printOptions horizontalCentered="1"/>
  <pageMargins left="0.27559055118110237" right="0.27559055118110237" top="0.74803149606299213" bottom="0.74803149606299213" header="0.31496062992125984" footer="0.31496062992125984"/>
  <pageSetup paperSize="9" scale="75"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K103"/>
  <sheetViews>
    <sheetView showZeros="0" view="pageBreakPreview" topLeftCell="A10" zoomScale="80" zoomScaleNormal="100" zoomScaleSheetLayoutView="80" workbookViewId="0">
      <selection activeCell="A89" sqref="A89:XFD176"/>
    </sheetView>
  </sheetViews>
  <sheetFormatPr defaultColWidth="9.08984375" defaultRowHeight="14"/>
  <cols>
    <col min="1" max="1" width="9.08984375" style="2"/>
    <col min="2" max="2" width="12.08984375" style="2" customWidth="1"/>
    <col min="3" max="3" width="16.26953125" style="2" hidden="1" customWidth="1"/>
    <col min="4" max="4" width="40.26953125" style="2" customWidth="1"/>
    <col min="5" max="5" width="17.90625" style="2" customWidth="1"/>
    <col min="6" max="6" width="8.08984375" style="2" customWidth="1"/>
    <col min="7" max="8" width="9.08984375" style="2"/>
    <col min="9" max="9" width="20.7265625" style="2" customWidth="1"/>
    <col min="10" max="10" width="9.08984375" style="2"/>
    <col min="11" max="11" width="9.08984375" style="2" hidden="1" customWidth="1"/>
    <col min="12" max="16384" width="9.08984375" style="2"/>
  </cols>
  <sheetData>
    <row r="1" spans="2:9" s="6" customFormat="1">
      <c r="B1" s="270" t="s">
        <v>15</v>
      </c>
      <c r="C1" s="270"/>
      <c r="D1" s="270"/>
      <c r="E1" s="42"/>
      <c r="F1" s="25" t="str">
        <f ca="1">MID(CELL("filename",B1), FIND("]", CELL("filename",B1))+ 1, 255)</f>
        <v>2,5</v>
      </c>
      <c r="G1" s="25"/>
      <c r="H1" s="25"/>
      <c r="I1" s="25"/>
    </row>
    <row r="2" spans="2:9" s="6" customFormat="1">
      <c r="B2" s="271" t="str">
        <f>D13</f>
        <v>Ventilācija</v>
      </c>
      <c r="C2" s="271"/>
      <c r="D2" s="271"/>
      <c r="E2" s="271"/>
      <c r="F2" s="271"/>
      <c r="G2" s="271"/>
      <c r="H2" s="271"/>
      <c r="I2" s="271"/>
    </row>
    <row r="3" spans="2:9" ht="47.25" customHeight="1">
      <c r="B3" s="3" t="s">
        <v>2</v>
      </c>
      <c r="D3" s="278" t="str">
        <f>'1,1'!D3</f>
        <v>Nacionālais rehabilitācjas centrs "Vaivari"</v>
      </c>
      <c r="E3" s="278"/>
      <c r="F3" s="278"/>
      <c r="G3" s="278"/>
      <c r="H3" s="278"/>
      <c r="I3" s="278"/>
    </row>
    <row r="4" spans="2:9" ht="40.65" customHeight="1">
      <c r="B4" s="3" t="s">
        <v>3</v>
      </c>
      <c r="D4" s="278" t="str">
        <f>'1,1'!D4</f>
        <v xml:space="preserve">Valsts sabiedrība ar ierobežotu atbildību "Nacionālais rehabilitācjas centrs "Vaivari""
ēkas 6 un 7. stāva ziemeļu spārna telpas platībā 1360m2 (7. stāvs) </v>
      </c>
      <c r="E4" s="278"/>
      <c r="F4" s="278"/>
      <c r="G4" s="278"/>
      <c r="H4" s="278"/>
      <c r="I4" s="278"/>
    </row>
    <row r="5" spans="2:9">
      <c r="B5" s="3" t="s">
        <v>4</v>
      </c>
      <c r="D5" s="278" t="str">
        <f>'1,1'!D5:H5</f>
        <v>Asaru prospekts 61, Jūrmala</v>
      </c>
      <c r="E5" s="278"/>
      <c r="F5" s="278"/>
      <c r="G5" s="278"/>
      <c r="H5" s="278"/>
      <c r="I5" s="278"/>
    </row>
    <row r="6" spans="2:9">
      <c r="B6" s="3" t="s">
        <v>13</v>
      </c>
      <c r="D6" s="4" t="str">
        <f>'1,1'!D6</f>
        <v>Nr.1-37/17/005/ERAF</v>
      </c>
      <c r="E6" s="4"/>
      <c r="F6" s="4"/>
      <c r="G6" s="10"/>
      <c r="H6" s="26"/>
      <c r="I6" s="26"/>
    </row>
    <row r="7" spans="2:9" ht="33.75" customHeight="1">
      <c r="B7" s="269" t="str">
        <f>'1,1'!B7:H7</f>
        <v>Apjomi sastādīti pamatojoties  SIA „Baltex Group” būvprojekta rasējumiem un specifikācijām</v>
      </c>
      <c r="C7" s="269"/>
      <c r="D7" s="269"/>
      <c r="E7" s="269"/>
      <c r="F7" s="269"/>
      <c r="G7" s="269"/>
      <c r="H7" s="269"/>
      <c r="I7" s="269"/>
    </row>
    <row r="8" spans="2:9">
      <c r="B8" s="5"/>
      <c r="C8" s="5"/>
      <c r="F8" s="8"/>
      <c r="G8" s="10"/>
      <c r="H8" s="10"/>
      <c r="I8" s="7"/>
    </row>
    <row r="9" spans="2:9" ht="15" customHeight="1">
      <c r="B9" s="12"/>
      <c r="C9" s="12"/>
      <c r="D9" s="1" t="str">
        <f>'1,1'!D9</f>
        <v>Apjomi sastādīti:  2018.gada 2. marts</v>
      </c>
      <c r="E9" s="1"/>
      <c r="H9" s="11"/>
      <c r="I9" s="11"/>
    </row>
    <row r="10" spans="2:9" ht="15.5">
      <c r="B10" s="12"/>
      <c r="C10" s="12"/>
    </row>
    <row r="11" spans="2:9" ht="14.25" customHeight="1">
      <c r="B11" s="272" t="s">
        <v>5</v>
      </c>
      <c r="C11" s="273"/>
      <c r="D11" s="281" t="s">
        <v>7</v>
      </c>
      <c r="E11" s="282"/>
      <c r="F11" s="276" t="s">
        <v>8</v>
      </c>
      <c r="G11" s="277" t="s">
        <v>9</v>
      </c>
      <c r="H11" s="33"/>
      <c r="I11" s="34"/>
    </row>
    <row r="12" spans="2:9" ht="59.25" customHeight="1">
      <c r="B12" s="272"/>
      <c r="C12" s="274"/>
      <c r="D12" s="283"/>
      <c r="E12" s="284"/>
      <c r="F12" s="276"/>
      <c r="G12" s="277"/>
      <c r="H12" s="33"/>
      <c r="I12" s="34"/>
    </row>
    <row r="13" spans="2:9" ht="15.5">
      <c r="B13" s="27"/>
      <c r="C13" s="28"/>
      <c r="D13" s="279" t="s">
        <v>25</v>
      </c>
      <c r="E13" s="280"/>
      <c r="F13" s="29"/>
      <c r="G13" s="30"/>
      <c r="H13" s="33"/>
      <c r="I13" s="34"/>
    </row>
    <row r="14" spans="2:9" ht="15.5">
      <c r="B14" s="79"/>
      <c r="C14" s="80"/>
      <c r="D14" s="81" t="s">
        <v>52</v>
      </c>
      <c r="E14" s="46"/>
      <c r="F14" s="54"/>
      <c r="G14" s="82"/>
      <c r="H14" s="33"/>
      <c r="I14" s="34"/>
    </row>
    <row r="15" spans="2:9" ht="14.5">
      <c r="B15" s="79"/>
      <c r="C15" s="80"/>
      <c r="D15" s="83" t="s">
        <v>107</v>
      </c>
      <c r="E15" s="84"/>
      <c r="F15" s="54"/>
      <c r="G15" s="82"/>
      <c r="H15" s="33"/>
      <c r="I15" s="34"/>
    </row>
    <row r="16" spans="2:9">
      <c r="B16" s="79" t="s">
        <v>108</v>
      </c>
      <c r="C16" s="80"/>
      <c r="D16" s="85" t="s">
        <v>109</v>
      </c>
      <c r="E16" s="86" t="s">
        <v>110</v>
      </c>
      <c r="F16" s="54" t="s">
        <v>36</v>
      </c>
      <c r="G16" s="87">
        <v>95.7</v>
      </c>
      <c r="H16" s="33"/>
      <c r="I16" s="34"/>
    </row>
    <row r="17" spans="2:9">
      <c r="B17" s="79" t="s">
        <v>111</v>
      </c>
      <c r="C17" s="80"/>
      <c r="D17" s="85" t="s">
        <v>109</v>
      </c>
      <c r="E17" s="86" t="s">
        <v>112</v>
      </c>
      <c r="F17" s="54" t="s">
        <v>36</v>
      </c>
      <c r="G17" s="87">
        <v>18.7</v>
      </c>
      <c r="H17" s="33"/>
      <c r="I17" s="34"/>
    </row>
    <row r="18" spans="2:9">
      <c r="B18" s="79" t="s">
        <v>113</v>
      </c>
      <c r="C18" s="80"/>
      <c r="D18" s="85" t="s">
        <v>109</v>
      </c>
      <c r="E18" s="86" t="s">
        <v>114</v>
      </c>
      <c r="F18" s="54" t="s">
        <v>36</v>
      </c>
      <c r="G18" s="87">
        <v>12.1</v>
      </c>
      <c r="H18" s="33"/>
      <c r="I18" s="34"/>
    </row>
    <row r="19" spans="2:9">
      <c r="B19" s="79" t="s">
        <v>115</v>
      </c>
      <c r="C19" s="80"/>
      <c r="D19" s="85" t="s">
        <v>109</v>
      </c>
      <c r="E19" s="86" t="s">
        <v>116</v>
      </c>
      <c r="F19" s="54" t="s">
        <v>36</v>
      </c>
      <c r="G19" s="87">
        <v>5.6</v>
      </c>
      <c r="H19" s="33"/>
      <c r="I19" s="34"/>
    </row>
    <row r="20" spans="2:9">
      <c r="B20" s="79" t="s">
        <v>117</v>
      </c>
      <c r="C20" s="80"/>
      <c r="D20" s="85" t="s">
        <v>109</v>
      </c>
      <c r="E20" s="86" t="s">
        <v>118</v>
      </c>
      <c r="F20" s="54" t="s">
        <v>36</v>
      </c>
      <c r="G20" s="87">
        <v>13</v>
      </c>
      <c r="H20" s="33"/>
      <c r="I20" s="34"/>
    </row>
    <row r="21" spans="2:9">
      <c r="B21" s="79" t="s">
        <v>119</v>
      </c>
      <c r="C21" s="80"/>
      <c r="D21" s="88" t="s">
        <v>109</v>
      </c>
      <c r="E21" s="89" t="s">
        <v>120</v>
      </c>
      <c r="F21" s="90" t="s">
        <v>36</v>
      </c>
      <c r="G21" s="91">
        <v>1</v>
      </c>
      <c r="H21" s="33"/>
      <c r="I21" s="34"/>
    </row>
    <row r="22" spans="2:9">
      <c r="B22" s="79" t="s">
        <v>121</v>
      </c>
      <c r="C22" s="80"/>
      <c r="D22" s="85" t="s">
        <v>109</v>
      </c>
      <c r="E22" s="86" t="s">
        <v>122</v>
      </c>
      <c r="F22" s="54" t="s">
        <v>36</v>
      </c>
      <c r="G22" s="87">
        <v>2.2999999999999998</v>
      </c>
      <c r="H22" s="33"/>
      <c r="I22" s="34"/>
    </row>
    <row r="23" spans="2:9">
      <c r="B23" s="79" t="s">
        <v>123</v>
      </c>
      <c r="C23" s="80"/>
      <c r="D23" s="85" t="s">
        <v>109</v>
      </c>
      <c r="E23" s="86" t="s">
        <v>124</v>
      </c>
      <c r="F23" s="54" t="s">
        <v>36</v>
      </c>
      <c r="G23" s="87">
        <v>0.4</v>
      </c>
      <c r="H23" s="33"/>
      <c r="I23" s="34"/>
    </row>
    <row r="24" spans="2:9">
      <c r="B24" s="79" t="s">
        <v>125</v>
      </c>
      <c r="C24" s="80"/>
      <c r="D24" s="85" t="s">
        <v>109</v>
      </c>
      <c r="E24" s="86" t="s">
        <v>126</v>
      </c>
      <c r="F24" s="54" t="s">
        <v>36</v>
      </c>
      <c r="G24" s="87">
        <v>10.1</v>
      </c>
      <c r="H24" s="33"/>
      <c r="I24" s="34"/>
    </row>
    <row r="25" spans="2:9">
      <c r="B25" s="79" t="s">
        <v>127</v>
      </c>
      <c r="C25" s="80"/>
      <c r="D25" s="85" t="s">
        <v>109</v>
      </c>
      <c r="E25" s="86" t="s">
        <v>128</v>
      </c>
      <c r="F25" s="54" t="s">
        <v>36</v>
      </c>
      <c r="G25" s="87">
        <v>4.4000000000000004</v>
      </c>
      <c r="H25" s="33"/>
      <c r="I25" s="34"/>
    </row>
    <row r="26" spans="2:9">
      <c r="B26" s="79" t="s">
        <v>129</v>
      </c>
      <c r="C26" s="80"/>
      <c r="D26" s="85" t="s">
        <v>109</v>
      </c>
      <c r="E26" s="86" t="s">
        <v>130</v>
      </c>
      <c r="F26" s="54" t="s">
        <v>36</v>
      </c>
      <c r="G26" s="87">
        <v>6.6</v>
      </c>
      <c r="H26" s="33"/>
      <c r="I26" s="34"/>
    </row>
    <row r="27" spans="2:9">
      <c r="B27" s="79" t="s">
        <v>131</v>
      </c>
      <c r="C27" s="80"/>
      <c r="D27" s="85" t="s">
        <v>109</v>
      </c>
      <c r="E27" s="86" t="s">
        <v>132</v>
      </c>
      <c r="F27" s="54" t="s">
        <v>36</v>
      </c>
      <c r="G27" s="87">
        <v>6.1</v>
      </c>
      <c r="H27" s="33"/>
      <c r="I27" s="34"/>
    </row>
    <row r="28" spans="2:9">
      <c r="B28" s="79" t="s">
        <v>133</v>
      </c>
      <c r="C28" s="80"/>
      <c r="D28" s="85" t="s">
        <v>109</v>
      </c>
      <c r="E28" s="86" t="s">
        <v>134</v>
      </c>
      <c r="F28" s="54" t="s">
        <v>36</v>
      </c>
      <c r="G28" s="87">
        <v>2.9</v>
      </c>
      <c r="H28" s="33"/>
      <c r="I28" s="34"/>
    </row>
    <row r="29" spans="2:9">
      <c r="B29" s="79" t="s">
        <v>135</v>
      </c>
      <c r="C29" s="80"/>
      <c r="D29" s="85" t="s">
        <v>136</v>
      </c>
      <c r="E29" s="86" t="s">
        <v>137</v>
      </c>
      <c r="F29" s="54" t="s">
        <v>44</v>
      </c>
      <c r="G29" s="92">
        <v>2</v>
      </c>
      <c r="H29" s="33"/>
      <c r="I29" s="34"/>
    </row>
    <row r="30" spans="2:9">
      <c r="B30" s="79" t="s">
        <v>138</v>
      </c>
      <c r="C30" s="80"/>
      <c r="D30" s="85" t="s">
        <v>136</v>
      </c>
      <c r="E30" s="86" t="s">
        <v>139</v>
      </c>
      <c r="F30" s="54" t="s">
        <v>44</v>
      </c>
      <c r="G30" s="92">
        <v>2</v>
      </c>
      <c r="H30" s="33"/>
      <c r="I30" s="34"/>
    </row>
    <row r="31" spans="2:9">
      <c r="B31" s="79" t="s">
        <v>140</v>
      </c>
      <c r="C31" s="80"/>
      <c r="D31" s="85" t="s">
        <v>141</v>
      </c>
      <c r="E31" s="86" t="s">
        <v>142</v>
      </c>
      <c r="F31" s="54" t="s">
        <v>44</v>
      </c>
      <c r="G31" s="92">
        <v>2</v>
      </c>
      <c r="H31" s="33"/>
      <c r="I31" s="34"/>
    </row>
    <row r="32" spans="2:9">
      <c r="B32" s="79" t="s">
        <v>143</v>
      </c>
      <c r="C32" s="80"/>
      <c r="D32" s="85" t="s">
        <v>141</v>
      </c>
      <c r="E32" s="86" t="s">
        <v>144</v>
      </c>
      <c r="F32" s="54" t="s">
        <v>44</v>
      </c>
      <c r="G32" s="92">
        <v>2</v>
      </c>
      <c r="H32" s="33"/>
      <c r="I32" s="34"/>
    </row>
    <row r="33" spans="2:9">
      <c r="B33" s="79" t="s">
        <v>145</v>
      </c>
      <c r="C33" s="80"/>
      <c r="D33" s="85" t="s">
        <v>141</v>
      </c>
      <c r="E33" s="86" t="s">
        <v>146</v>
      </c>
      <c r="F33" s="54" t="s">
        <v>44</v>
      </c>
      <c r="G33" s="92">
        <v>2</v>
      </c>
      <c r="H33" s="33"/>
      <c r="I33" s="34"/>
    </row>
    <row r="34" spans="2:9">
      <c r="B34" s="79" t="s">
        <v>147</v>
      </c>
      <c r="C34" s="80"/>
      <c r="D34" s="85" t="s">
        <v>70</v>
      </c>
      <c r="E34" s="86" t="s">
        <v>148</v>
      </c>
      <c r="F34" s="54" t="s">
        <v>44</v>
      </c>
      <c r="G34" s="92">
        <v>68</v>
      </c>
      <c r="H34" s="33"/>
      <c r="I34" s="34"/>
    </row>
    <row r="35" spans="2:9">
      <c r="B35" s="79" t="s">
        <v>149</v>
      </c>
      <c r="C35" s="80"/>
      <c r="D35" s="85" t="s">
        <v>70</v>
      </c>
      <c r="E35" s="86" t="s">
        <v>150</v>
      </c>
      <c r="F35" s="54" t="s">
        <v>44</v>
      </c>
      <c r="G35" s="92">
        <v>17</v>
      </c>
      <c r="H35" s="33"/>
      <c r="I35" s="34"/>
    </row>
    <row r="36" spans="2:9">
      <c r="B36" s="79" t="s">
        <v>151</v>
      </c>
      <c r="C36" s="80"/>
      <c r="D36" s="85" t="s">
        <v>70</v>
      </c>
      <c r="E36" s="86" t="s">
        <v>152</v>
      </c>
      <c r="F36" s="54" t="s">
        <v>44</v>
      </c>
      <c r="G36" s="92">
        <v>1</v>
      </c>
      <c r="H36" s="33"/>
      <c r="I36" s="34"/>
    </row>
    <row r="37" spans="2:9">
      <c r="B37" s="79" t="s">
        <v>153</v>
      </c>
      <c r="C37" s="80"/>
      <c r="D37" s="85" t="s">
        <v>70</v>
      </c>
      <c r="E37" s="86" t="s">
        <v>154</v>
      </c>
      <c r="F37" s="54" t="s">
        <v>44</v>
      </c>
      <c r="G37" s="92">
        <v>6</v>
      </c>
      <c r="H37" s="33"/>
      <c r="I37" s="34"/>
    </row>
    <row r="38" spans="2:9">
      <c r="B38" s="79" t="s">
        <v>155</v>
      </c>
      <c r="C38" s="80"/>
      <c r="D38" s="85" t="s">
        <v>70</v>
      </c>
      <c r="E38" s="86" t="s">
        <v>156</v>
      </c>
      <c r="F38" s="54" t="s">
        <v>44</v>
      </c>
      <c r="G38" s="92">
        <v>1</v>
      </c>
      <c r="H38" s="33"/>
      <c r="I38" s="34"/>
    </row>
    <row r="39" spans="2:9">
      <c r="B39" s="79" t="s">
        <v>157</v>
      </c>
      <c r="C39" s="80"/>
      <c r="D39" s="85" t="s">
        <v>70</v>
      </c>
      <c r="E39" s="86" t="s">
        <v>158</v>
      </c>
      <c r="F39" s="54" t="s">
        <v>44</v>
      </c>
      <c r="G39" s="92">
        <v>3</v>
      </c>
      <c r="H39" s="33"/>
      <c r="I39" s="34"/>
    </row>
    <row r="40" spans="2:9">
      <c r="B40" s="79" t="s">
        <v>159</v>
      </c>
      <c r="C40" s="80"/>
      <c r="D40" s="85" t="s">
        <v>70</v>
      </c>
      <c r="E40" s="86" t="s">
        <v>144</v>
      </c>
      <c r="F40" s="54" t="s">
        <v>44</v>
      </c>
      <c r="G40" s="92">
        <v>1</v>
      </c>
      <c r="H40" s="33"/>
      <c r="I40" s="34"/>
    </row>
    <row r="41" spans="2:9">
      <c r="B41" s="79" t="s">
        <v>160</v>
      </c>
      <c r="C41" s="80"/>
      <c r="D41" s="85" t="s">
        <v>70</v>
      </c>
      <c r="E41" s="86" t="s">
        <v>161</v>
      </c>
      <c r="F41" s="54" t="s">
        <v>44</v>
      </c>
      <c r="G41" s="92">
        <v>2</v>
      </c>
      <c r="H41" s="33"/>
      <c r="I41" s="34"/>
    </row>
    <row r="42" spans="2:9">
      <c r="B42" s="79" t="s">
        <v>162</v>
      </c>
      <c r="C42" s="80"/>
      <c r="D42" s="85" t="s">
        <v>70</v>
      </c>
      <c r="E42" s="86" t="s">
        <v>163</v>
      </c>
      <c r="F42" s="54" t="s">
        <v>44</v>
      </c>
      <c r="G42" s="92">
        <v>2</v>
      </c>
      <c r="H42" s="33"/>
      <c r="I42" s="34"/>
    </row>
    <row r="43" spans="2:9">
      <c r="B43" s="79" t="s">
        <v>164</v>
      </c>
      <c r="C43" s="80"/>
      <c r="D43" s="85" t="s">
        <v>165</v>
      </c>
      <c r="E43" s="86" t="s">
        <v>166</v>
      </c>
      <c r="F43" s="54" t="s">
        <v>44</v>
      </c>
      <c r="G43" s="92">
        <v>6</v>
      </c>
      <c r="H43" s="33"/>
      <c r="I43" s="34"/>
    </row>
    <row r="44" spans="2:9">
      <c r="B44" s="79" t="s">
        <v>167</v>
      </c>
      <c r="C44" s="80"/>
      <c r="D44" s="85" t="s">
        <v>165</v>
      </c>
      <c r="E44" s="86" t="s">
        <v>168</v>
      </c>
      <c r="F44" s="54" t="s">
        <v>44</v>
      </c>
      <c r="G44" s="92">
        <v>4</v>
      </c>
      <c r="H44" s="33"/>
      <c r="I44" s="34"/>
    </row>
    <row r="45" spans="2:9">
      <c r="B45" s="79" t="s">
        <v>169</v>
      </c>
      <c r="C45" s="80"/>
      <c r="D45" s="85" t="s">
        <v>165</v>
      </c>
      <c r="E45" s="86" t="s">
        <v>170</v>
      </c>
      <c r="F45" s="54" t="s">
        <v>44</v>
      </c>
      <c r="G45" s="92">
        <v>1</v>
      </c>
      <c r="H45" s="33"/>
      <c r="I45" s="34"/>
    </row>
    <row r="46" spans="2:9">
      <c r="B46" s="79" t="s">
        <v>171</v>
      </c>
      <c r="C46" s="80"/>
      <c r="D46" s="85" t="s">
        <v>165</v>
      </c>
      <c r="E46" s="86" t="s">
        <v>172</v>
      </c>
      <c r="F46" s="54" t="s">
        <v>44</v>
      </c>
      <c r="G46" s="92">
        <v>5</v>
      </c>
      <c r="H46" s="33"/>
      <c r="I46" s="34"/>
    </row>
    <row r="47" spans="2:9">
      <c r="B47" s="79" t="s">
        <v>173</v>
      </c>
      <c r="C47" s="80"/>
      <c r="D47" s="85" t="s">
        <v>165</v>
      </c>
      <c r="E47" s="86" t="s">
        <v>174</v>
      </c>
      <c r="F47" s="54" t="s">
        <v>44</v>
      </c>
      <c r="G47" s="92">
        <v>8</v>
      </c>
      <c r="H47" s="33"/>
      <c r="I47" s="34"/>
    </row>
    <row r="48" spans="2:9">
      <c r="B48" s="79" t="s">
        <v>175</v>
      </c>
      <c r="C48" s="80"/>
      <c r="D48" s="85" t="s">
        <v>165</v>
      </c>
      <c r="E48" s="86" t="s">
        <v>176</v>
      </c>
      <c r="F48" s="54" t="s">
        <v>44</v>
      </c>
      <c r="G48" s="92">
        <v>1</v>
      </c>
      <c r="H48" s="33"/>
      <c r="I48" s="34"/>
    </row>
    <row r="49" spans="2:9">
      <c r="B49" s="79" t="s">
        <v>177</v>
      </c>
      <c r="C49" s="80"/>
      <c r="D49" s="85" t="s">
        <v>165</v>
      </c>
      <c r="E49" s="86">
        <v>100</v>
      </c>
      <c r="F49" s="54" t="s">
        <v>44</v>
      </c>
      <c r="G49" s="92">
        <v>5</v>
      </c>
      <c r="H49" s="33"/>
      <c r="I49" s="34"/>
    </row>
    <row r="50" spans="2:9">
      <c r="B50" s="79" t="s">
        <v>178</v>
      </c>
      <c r="C50" s="80"/>
      <c r="D50" s="85" t="s">
        <v>165</v>
      </c>
      <c r="E50" s="86">
        <v>125</v>
      </c>
      <c r="F50" s="54" t="s">
        <v>44</v>
      </c>
      <c r="G50" s="92">
        <v>4</v>
      </c>
      <c r="H50" s="33"/>
      <c r="I50" s="34"/>
    </row>
    <row r="51" spans="2:9">
      <c r="B51" s="79" t="s">
        <v>179</v>
      </c>
      <c r="C51" s="80"/>
      <c r="D51" s="85" t="s">
        <v>165</v>
      </c>
      <c r="E51" s="86">
        <v>160</v>
      </c>
      <c r="F51" s="54" t="s">
        <v>44</v>
      </c>
      <c r="G51" s="92">
        <v>1</v>
      </c>
      <c r="H51" s="33"/>
      <c r="I51" s="34"/>
    </row>
    <row r="52" spans="2:9">
      <c r="B52" s="79" t="s">
        <v>180</v>
      </c>
      <c r="C52" s="80"/>
      <c r="D52" s="85" t="s">
        <v>76</v>
      </c>
      <c r="E52" s="86" t="s">
        <v>181</v>
      </c>
      <c r="F52" s="54" t="s">
        <v>44</v>
      </c>
      <c r="G52" s="92">
        <v>6</v>
      </c>
      <c r="H52" s="33"/>
      <c r="I52" s="34"/>
    </row>
    <row r="53" spans="2:9">
      <c r="B53" s="79" t="s">
        <v>182</v>
      </c>
      <c r="C53" s="80"/>
      <c r="D53" s="85" t="s">
        <v>76</v>
      </c>
      <c r="E53" s="86" t="s">
        <v>183</v>
      </c>
      <c r="F53" s="54" t="s">
        <v>44</v>
      </c>
      <c r="G53" s="92">
        <v>2</v>
      </c>
      <c r="H53" s="33"/>
      <c r="I53" s="34"/>
    </row>
    <row r="54" spans="2:9">
      <c r="B54" s="79" t="s">
        <v>184</v>
      </c>
      <c r="C54" s="80"/>
      <c r="D54" s="85" t="s">
        <v>76</v>
      </c>
      <c r="E54" s="86" t="s">
        <v>185</v>
      </c>
      <c r="F54" s="54" t="s">
        <v>44</v>
      </c>
      <c r="G54" s="92">
        <v>2</v>
      </c>
      <c r="H54" s="33"/>
      <c r="I54" s="34"/>
    </row>
    <row r="55" spans="2:9">
      <c r="B55" s="79" t="s">
        <v>186</v>
      </c>
      <c r="C55" s="80"/>
      <c r="D55" s="85" t="s">
        <v>76</v>
      </c>
      <c r="E55" s="86" t="s">
        <v>187</v>
      </c>
      <c r="F55" s="54" t="s">
        <v>44</v>
      </c>
      <c r="G55" s="92">
        <v>2</v>
      </c>
      <c r="H55" s="33"/>
      <c r="I55" s="34"/>
    </row>
    <row r="56" spans="2:9">
      <c r="B56" s="79" t="s">
        <v>188</v>
      </c>
      <c r="C56" s="80"/>
      <c r="D56" s="85" t="s">
        <v>76</v>
      </c>
      <c r="E56" s="86" t="s">
        <v>189</v>
      </c>
      <c r="F56" s="54" t="s">
        <v>44</v>
      </c>
      <c r="G56" s="92">
        <v>1</v>
      </c>
      <c r="H56" s="33"/>
      <c r="I56" s="34"/>
    </row>
    <row r="57" spans="2:9">
      <c r="B57" s="79" t="s">
        <v>190</v>
      </c>
      <c r="C57" s="80"/>
      <c r="D57" s="85" t="s">
        <v>76</v>
      </c>
      <c r="E57" s="86" t="s">
        <v>191</v>
      </c>
      <c r="F57" s="54" t="s">
        <v>44</v>
      </c>
      <c r="G57" s="92">
        <v>18</v>
      </c>
      <c r="H57" s="33"/>
      <c r="I57" s="34"/>
    </row>
    <row r="58" spans="2:9">
      <c r="B58" s="79" t="s">
        <v>192</v>
      </c>
      <c r="C58" s="80"/>
      <c r="D58" s="85" t="s">
        <v>76</v>
      </c>
      <c r="E58" s="86" t="s">
        <v>193</v>
      </c>
      <c r="F58" s="54" t="s">
        <v>44</v>
      </c>
      <c r="G58" s="92">
        <v>1</v>
      </c>
      <c r="H58" s="33"/>
      <c r="I58" s="34"/>
    </row>
    <row r="59" spans="2:9">
      <c r="B59" s="79" t="s">
        <v>194</v>
      </c>
      <c r="C59" s="80"/>
      <c r="D59" s="85" t="s">
        <v>76</v>
      </c>
      <c r="E59" s="86" t="s">
        <v>195</v>
      </c>
      <c r="F59" s="54" t="s">
        <v>44</v>
      </c>
      <c r="G59" s="92">
        <v>1</v>
      </c>
      <c r="H59" s="33"/>
      <c r="I59" s="34"/>
    </row>
    <row r="60" spans="2:9">
      <c r="B60" s="79" t="s">
        <v>196</v>
      </c>
      <c r="C60" s="80"/>
      <c r="D60" s="85" t="s">
        <v>76</v>
      </c>
      <c r="E60" s="86" t="s">
        <v>197</v>
      </c>
      <c r="F60" s="54" t="s">
        <v>44</v>
      </c>
      <c r="G60" s="92">
        <v>2</v>
      </c>
      <c r="H60" s="33"/>
      <c r="I60" s="34"/>
    </row>
    <row r="61" spans="2:9">
      <c r="B61" s="79" t="s">
        <v>198</v>
      </c>
      <c r="C61" s="80"/>
      <c r="D61" s="85" t="s">
        <v>76</v>
      </c>
      <c r="E61" s="86" t="s">
        <v>199</v>
      </c>
      <c r="F61" s="54" t="s">
        <v>44</v>
      </c>
      <c r="G61" s="92">
        <v>2</v>
      </c>
      <c r="H61" s="33"/>
      <c r="I61" s="34"/>
    </row>
    <row r="62" spans="2:9">
      <c r="B62" s="79" t="s">
        <v>200</v>
      </c>
      <c r="C62" s="80"/>
      <c r="D62" s="85" t="s">
        <v>76</v>
      </c>
      <c r="E62" s="86" t="s">
        <v>201</v>
      </c>
      <c r="F62" s="54" t="s">
        <v>44</v>
      </c>
      <c r="G62" s="92">
        <v>2</v>
      </c>
      <c r="H62" s="33"/>
      <c r="I62" s="34"/>
    </row>
    <row r="63" spans="2:9">
      <c r="B63" s="79" t="s">
        <v>202</v>
      </c>
      <c r="C63" s="80"/>
      <c r="D63" s="85" t="s">
        <v>76</v>
      </c>
      <c r="E63" s="86" t="s">
        <v>203</v>
      </c>
      <c r="F63" s="54" t="s">
        <v>44</v>
      </c>
      <c r="G63" s="92">
        <v>1</v>
      </c>
      <c r="H63" s="33"/>
      <c r="I63" s="34"/>
    </row>
    <row r="64" spans="2:9">
      <c r="B64" s="79" t="s">
        <v>204</v>
      </c>
      <c r="C64" s="80"/>
      <c r="D64" s="85" t="s">
        <v>76</v>
      </c>
      <c r="E64" s="86" t="s">
        <v>205</v>
      </c>
      <c r="F64" s="54" t="s">
        <v>44</v>
      </c>
      <c r="G64" s="92">
        <v>2</v>
      </c>
      <c r="H64" s="33"/>
      <c r="I64" s="34"/>
    </row>
    <row r="65" spans="2:9">
      <c r="B65" s="79" t="s">
        <v>206</v>
      </c>
      <c r="C65" s="80"/>
      <c r="D65" s="85" t="s">
        <v>207</v>
      </c>
      <c r="E65" s="86" t="s">
        <v>208</v>
      </c>
      <c r="F65" s="54" t="s">
        <v>44</v>
      </c>
      <c r="G65" s="92">
        <v>1</v>
      </c>
      <c r="H65" s="33"/>
      <c r="I65" s="34"/>
    </row>
    <row r="66" spans="2:9" ht="25">
      <c r="B66" s="79" t="s">
        <v>209</v>
      </c>
      <c r="C66" s="80"/>
      <c r="D66" s="85" t="s">
        <v>210</v>
      </c>
      <c r="E66" s="86" t="s">
        <v>211</v>
      </c>
      <c r="F66" s="54" t="s">
        <v>44</v>
      </c>
      <c r="G66" s="92">
        <v>17</v>
      </c>
      <c r="H66" s="33"/>
      <c r="I66" s="34"/>
    </row>
    <row r="67" spans="2:9" ht="25">
      <c r="B67" s="79" t="s">
        <v>212</v>
      </c>
      <c r="C67" s="80"/>
      <c r="D67" s="85" t="s">
        <v>213</v>
      </c>
      <c r="E67" s="86" t="s">
        <v>214</v>
      </c>
      <c r="F67" s="54" t="s">
        <v>44</v>
      </c>
      <c r="G67" s="92">
        <v>2</v>
      </c>
      <c r="H67" s="33"/>
      <c r="I67" s="34"/>
    </row>
    <row r="68" spans="2:9">
      <c r="B68" s="79" t="s">
        <v>215</v>
      </c>
      <c r="C68" s="80"/>
      <c r="D68" s="85" t="s">
        <v>216</v>
      </c>
      <c r="E68" s="86" t="s">
        <v>217</v>
      </c>
      <c r="F68" s="54" t="s">
        <v>44</v>
      </c>
      <c r="G68" s="92">
        <v>1</v>
      </c>
      <c r="H68" s="33"/>
      <c r="I68" s="34"/>
    </row>
    <row r="69" spans="2:9">
      <c r="B69" s="79" t="s">
        <v>218</v>
      </c>
      <c r="C69" s="80"/>
      <c r="D69" s="85" t="s">
        <v>216</v>
      </c>
      <c r="E69" s="86" t="s">
        <v>219</v>
      </c>
      <c r="F69" s="54" t="s">
        <v>44</v>
      </c>
      <c r="G69" s="92">
        <v>1</v>
      </c>
      <c r="H69" s="33"/>
      <c r="I69" s="34"/>
    </row>
    <row r="70" spans="2:9" ht="25">
      <c r="B70" s="79" t="s">
        <v>220</v>
      </c>
      <c r="C70" s="80"/>
      <c r="D70" s="85" t="s">
        <v>221</v>
      </c>
      <c r="E70" s="86" t="s">
        <v>222</v>
      </c>
      <c r="F70" s="54" t="s">
        <v>44</v>
      </c>
      <c r="G70" s="92">
        <v>16</v>
      </c>
      <c r="H70" s="33"/>
      <c r="I70" s="34"/>
    </row>
    <row r="71" spans="2:9">
      <c r="B71" s="79" t="s">
        <v>223</v>
      </c>
      <c r="C71" s="80"/>
      <c r="D71" s="85" t="s">
        <v>224</v>
      </c>
      <c r="E71" s="86" t="s">
        <v>225</v>
      </c>
      <c r="F71" s="54" t="s">
        <v>44</v>
      </c>
      <c r="G71" s="92">
        <v>1</v>
      </c>
      <c r="H71" s="33"/>
      <c r="I71" s="34"/>
    </row>
    <row r="72" spans="2:9">
      <c r="B72" s="79" t="s">
        <v>226</v>
      </c>
      <c r="C72" s="80"/>
      <c r="D72" s="85" t="s">
        <v>227</v>
      </c>
      <c r="E72" s="86" t="s">
        <v>228</v>
      </c>
      <c r="F72" s="54" t="s">
        <v>44</v>
      </c>
      <c r="G72" s="92">
        <v>14</v>
      </c>
      <c r="H72" s="33"/>
      <c r="I72" s="34"/>
    </row>
    <row r="73" spans="2:9">
      <c r="B73" s="79" t="s">
        <v>229</v>
      </c>
      <c r="C73" s="80"/>
      <c r="D73" s="85" t="s">
        <v>230</v>
      </c>
      <c r="E73" s="86" t="s">
        <v>231</v>
      </c>
      <c r="F73" s="54" t="s">
        <v>44</v>
      </c>
      <c r="G73" s="92">
        <v>20</v>
      </c>
      <c r="H73" s="33"/>
      <c r="I73" s="34"/>
    </row>
    <row r="74" spans="2:9">
      <c r="B74" s="79" t="s">
        <v>232</v>
      </c>
      <c r="C74" s="80"/>
      <c r="D74" s="85" t="s">
        <v>227</v>
      </c>
      <c r="E74" s="86" t="s">
        <v>233</v>
      </c>
      <c r="F74" s="54" t="s">
        <v>44</v>
      </c>
      <c r="G74" s="92">
        <v>3</v>
      </c>
      <c r="H74" s="33"/>
      <c r="I74" s="34"/>
    </row>
    <row r="75" spans="2:9">
      <c r="B75" s="79" t="s">
        <v>234</v>
      </c>
      <c r="C75" s="80"/>
      <c r="D75" s="85" t="s">
        <v>230</v>
      </c>
      <c r="E75" s="86" t="s">
        <v>235</v>
      </c>
      <c r="F75" s="54" t="s">
        <v>44</v>
      </c>
      <c r="G75" s="92">
        <v>2</v>
      </c>
      <c r="H75" s="33"/>
      <c r="I75" s="34"/>
    </row>
    <row r="76" spans="2:9">
      <c r="B76" s="79" t="s">
        <v>236</v>
      </c>
      <c r="C76" s="80"/>
      <c r="D76" s="85" t="s">
        <v>227</v>
      </c>
      <c r="E76" s="86" t="s">
        <v>237</v>
      </c>
      <c r="F76" s="54" t="s">
        <v>44</v>
      </c>
      <c r="G76" s="92">
        <v>1</v>
      </c>
      <c r="H76" s="33"/>
      <c r="I76" s="34"/>
    </row>
    <row r="77" spans="2:9">
      <c r="B77" s="79" t="s">
        <v>238</v>
      </c>
      <c r="C77" s="93"/>
      <c r="D77" s="94" t="s">
        <v>239</v>
      </c>
      <c r="E77" s="95" t="s">
        <v>240</v>
      </c>
      <c r="F77" s="96" t="s">
        <v>44</v>
      </c>
      <c r="G77" s="97">
        <v>1</v>
      </c>
      <c r="H77" s="33"/>
      <c r="I77" s="34"/>
    </row>
    <row r="78" spans="2:9" ht="25">
      <c r="B78" s="79" t="s">
        <v>241</v>
      </c>
      <c r="C78" s="80"/>
      <c r="D78" s="85" t="s">
        <v>239</v>
      </c>
      <c r="E78" s="86" t="s">
        <v>242</v>
      </c>
      <c r="F78" s="54" t="s">
        <v>44</v>
      </c>
      <c r="G78" s="92">
        <v>1</v>
      </c>
      <c r="H78" s="33"/>
      <c r="I78" s="34"/>
    </row>
    <row r="79" spans="2:9" ht="25">
      <c r="B79" s="79" t="s">
        <v>243</v>
      </c>
      <c r="C79" s="80"/>
      <c r="D79" s="85" t="s">
        <v>239</v>
      </c>
      <c r="E79" s="86" t="s">
        <v>244</v>
      </c>
      <c r="F79" s="54" t="s">
        <v>44</v>
      </c>
      <c r="G79" s="92">
        <v>1</v>
      </c>
      <c r="H79" s="33"/>
      <c r="I79" s="34"/>
    </row>
    <row r="80" spans="2:9" ht="25">
      <c r="B80" s="79" t="s">
        <v>245</v>
      </c>
      <c r="C80" s="80"/>
      <c r="D80" s="85" t="s">
        <v>246</v>
      </c>
      <c r="E80" s="86" t="s">
        <v>247</v>
      </c>
      <c r="F80" s="54" t="s">
        <v>44</v>
      </c>
      <c r="G80" s="92">
        <v>2</v>
      </c>
      <c r="H80" s="33"/>
      <c r="I80" s="34"/>
    </row>
    <row r="81" spans="2:11" ht="25">
      <c r="B81" s="79" t="s">
        <v>248</v>
      </c>
      <c r="C81" s="80"/>
      <c r="D81" s="85" t="s">
        <v>249</v>
      </c>
      <c r="E81" s="86" t="s">
        <v>250</v>
      </c>
      <c r="F81" s="54" t="s">
        <v>36</v>
      </c>
      <c r="G81" s="87">
        <v>2.2000000000000002</v>
      </c>
      <c r="H81" s="33"/>
      <c r="I81" s="34"/>
    </row>
    <row r="82" spans="2:11" ht="25">
      <c r="B82" s="79" t="s">
        <v>251</v>
      </c>
      <c r="C82" s="80"/>
      <c r="D82" s="85" t="s">
        <v>249</v>
      </c>
      <c r="E82" s="86" t="s">
        <v>146</v>
      </c>
      <c r="F82" s="54" t="s">
        <v>36</v>
      </c>
      <c r="G82" s="87">
        <v>2.7</v>
      </c>
      <c r="H82" s="33"/>
      <c r="I82" s="34"/>
    </row>
    <row r="83" spans="2:11">
      <c r="B83" s="79" t="s">
        <v>252</v>
      </c>
      <c r="C83" s="98"/>
      <c r="D83" s="99" t="s">
        <v>253</v>
      </c>
      <c r="E83" s="100" t="s">
        <v>254</v>
      </c>
      <c r="F83" s="101" t="s">
        <v>44</v>
      </c>
      <c r="G83" s="102">
        <v>1</v>
      </c>
      <c r="H83" s="33"/>
      <c r="I83" s="34"/>
    </row>
    <row r="84" spans="2:11" ht="75">
      <c r="B84" s="79" t="s">
        <v>255</v>
      </c>
      <c r="C84" s="80"/>
      <c r="D84" s="85" t="s">
        <v>256</v>
      </c>
      <c r="E84" s="86" t="s">
        <v>257</v>
      </c>
      <c r="F84" s="54" t="s">
        <v>44</v>
      </c>
      <c r="G84" s="92">
        <v>1</v>
      </c>
      <c r="H84" s="33"/>
      <c r="I84" s="34"/>
    </row>
    <row r="85" spans="2:11">
      <c r="B85" s="79" t="s">
        <v>258</v>
      </c>
      <c r="C85" s="80"/>
      <c r="D85" s="85" t="s">
        <v>259</v>
      </c>
      <c r="E85" s="86" t="s">
        <v>260</v>
      </c>
      <c r="F85" s="54" t="s">
        <v>44</v>
      </c>
      <c r="G85" s="92">
        <v>1</v>
      </c>
      <c r="H85" s="33"/>
      <c r="I85" s="34"/>
    </row>
    <row r="86" spans="2:11">
      <c r="B86" s="79" t="s">
        <v>261</v>
      </c>
      <c r="C86" s="80"/>
      <c r="D86" s="85" t="s">
        <v>92</v>
      </c>
      <c r="E86" s="86"/>
      <c r="F86" s="54" t="s">
        <v>61</v>
      </c>
      <c r="G86" s="92">
        <v>1</v>
      </c>
      <c r="H86" s="33"/>
      <c r="I86" s="34"/>
    </row>
    <row r="87" spans="2:11">
      <c r="B87" s="79" t="s">
        <v>262</v>
      </c>
      <c r="C87" s="80"/>
      <c r="D87" s="85" t="s">
        <v>104</v>
      </c>
      <c r="E87" s="86"/>
      <c r="F87" s="54" t="s">
        <v>61</v>
      </c>
      <c r="G87" s="92">
        <v>1</v>
      </c>
      <c r="H87" s="33"/>
      <c r="I87" s="34"/>
    </row>
    <row r="88" spans="2:11">
      <c r="B88" s="79" t="s">
        <v>263</v>
      </c>
      <c r="C88" s="80"/>
      <c r="D88" s="85" t="s">
        <v>93</v>
      </c>
      <c r="E88" s="86"/>
      <c r="F88" s="54" t="s">
        <v>61</v>
      </c>
      <c r="G88" s="92">
        <v>1</v>
      </c>
      <c r="H88" s="33"/>
      <c r="I88" s="34"/>
    </row>
    <row r="89" spans="2:11" s="13" customFormat="1">
      <c r="B89" s="18"/>
      <c r="C89" s="19"/>
      <c r="D89" s="20"/>
      <c r="E89" s="20"/>
      <c r="F89" s="21"/>
      <c r="G89" s="31"/>
      <c r="H89" s="35"/>
      <c r="I89" s="36"/>
    </row>
    <row r="90" spans="2:11">
      <c r="B90" s="9"/>
      <c r="C90" s="9"/>
      <c r="D90" s="14"/>
      <c r="E90" s="14"/>
      <c r="F90" s="14" t="s">
        <v>6</v>
      </c>
      <c r="G90" s="32"/>
      <c r="H90" s="33"/>
      <c r="I90" s="34"/>
    </row>
    <row r="92" spans="2:11" s="15" customFormat="1" ht="12.75" customHeight="1">
      <c r="C92" s="16" t="str">
        <f>'1,1'!C28</f>
        <v>Piezīmes:</v>
      </c>
    </row>
    <row r="93" spans="2:11" s="15" customFormat="1" ht="45" customHeight="1">
      <c r="B93" s="268" t="str">
        <f>'1,1'!B29:H29</f>
        <v xml:space="preserve"> Visas atsauces uz materiālu un izstrādājumu izgatavotājfirmām, kuras norādītas būvprojektā, liecina tikai par šo materiālu un izstrādājumu tehniskajiem parametriem un kvalitātes līmeni, to nomaiņa ir iespējama ar citiem tehniski un kvalitatīvi ekvivalentiem materiāliem un izstrādājumiem, iepriekš saskaņojot tos ar projekta autoriem un uzrādot atbilstības sertifikātus.</v>
      </c>
      <c r="C93" s="268"/>
      <c r="D93" s="268"/>
      <c r="E93" s="268"/>
      <c r="F93" s="268"/>
      <c r="G93" s="268"/>
      <c r="H93" s="268"/>
      <c r="I93" s="268"/>
    </row>
    <row r="94" spans="2:11" s="15" customFormat="1" ht="96" customHeight="1">
      <c r="B94" s="268"/>
      <c r="C94" s="268"/>
      <c r="D94" s="268"/>
      <c r="E94" s="268"/>
      <c r="F94" s="268"/>
      <c r="G94" s="268"/>
      <c r="H94" s="268"/>
      <c r="I94" s="268"/>
      <c r="J94" s="268"/>
      <c r="K94" s="268"/>
    </row>
    <row r="95" spans="2:11" s="15" customFormat="1" ht="12.75" customHeight="1">
      <c r="C95" s="17"/>
    </row>
    <row r="96" spans="2:11">
      <c r="B96" s="2" t="s">
        <v>0</v>
      </c>
    </row>
    <row r="97" spans="2:6" ht="14.25" customHeight="1">
      <c r="D97" s="22" t="s">
        <v>1</v>
      </c>
      <c r="E97" s="22"/>
    </row>
    <row r="98" spans="2:6">
      <c r="D98" s="23" t="s">
        <v>10</v>
      </c>
      <c r="E98" s="23"/>
      <c r="F98" s="24"/>
    </row>
    <row r="101" spans="2:6">
      <c r="B101" s="37" t="str">
        <f>'1,1'!B37</f>
        <v>Pārbaudīja:</v>
      </c>
      <c r="C101" s="38"/>
      <c r="D101" s="39"/>
      <c r="E101" s="39"/>
    </row>
    <row r="102" spans="2:6">
      <c r="B102" s="38"/>
      <c r="C102" s="40"/>
      <c r="D102" s="22" t="str">
        <f>'1,1'!D38</f>
        <v>Dzintra Cīrule</v>
      </c>
      <c r="E102" s="22"/>
    </row>
    <row r="103" spans="2:6">
      <c r="B103" s="38"/>
      <c r="C103" s="41"/>
      <c r="D103" s="23" t="str">
        <f>'1,1'!D39</f>
        <v>Sertifikāta Nr.10-0363</v>
      </c>
      <c r="E103" s="23"/>
    </row>
  </sheetData>
  <mergeCells count="15">
    <mergeCell ref="B7:I7"/>
    <mergeCell ref="B1:D1"/>
    <mergeCell ref="B2:I2"/>
    <mergeCell ref="D3:I3"/>
    <mergeCell ref="D4:I4"/>
    <mergeCell ref="D5:I5"/>
    <mergeCell ref="B94:I94"/>
    <mergeCell ref="J94:K94"/>
    <mergeCell ref="B11:B12"/>
    <mergeCell ref="C11:C12"/>
    <mergeCell ref="F11:F12"/>
    <mergeCell ref="G11:G12"/>
    <mergeCell ref="B93:I93"/>
    <mergeCell ref="D11:E12"/>
    <mergeCell ref="D13:E13"/>
  </mergeCells>
  <printOptions horizontalCentered="1"/>
  <pageMargins left="0.27559055118110237" right="0.27559055118110237" top="0.74803149606299213" bottom="0.74803149606299213" header="0.31496062992125984" footer="0.31496062992125984"/>
  <pageSetup paperSize="9" scale="75"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K42"/>
  <sheetViews>
    <sheetView showZeros="0" view="pageBreakPreview" topLeftCell="A2" zoomScale="80" zoomScaleNormal="100" zoomScaleSheetLayoutView="80" workbookViewId="0">
      <selection activeCell="B32" sqref="B32:I32"/>
    </sheetView>
  </sheetViews>
  <sheetFormatPr defaultColWidth="9.08984375" defaultRowHeight="14"/>
  <cols>
    <col min="1" max="1" width="9.08984375" style="2"/>
    <col min="2" max="2" width="12.08984375" style="2" customWidth="1"/>
    <col min="3" max="3" width="16.26953125" style="2" hidden="1" customWidth="1"/>
    <col min="4" max="4" width="40.26953125" style="2" customWidth="1"/>
    <col min="5" max="5" width="19.453125" style="2" customWidth="1"/>
    <col min="6" max="6" width="8.08984375" style="2" customWidth="1"/>
    <col min="7" max="8" width="9.08984375" style="2"/>
    <col min="9" max="9" width="20.7265625" style="2" customWidth="1"/>
    <col min="10" max="10" width="9.08984375" style="2"/>
    <col min="11" max="11" width="9.08984375" style="2" hidden="1" customWidth="1"/>
    <col min="12" max="16384" width="9.08984375" style="2"/>
  </cols>
  <sheetData>
    <row r="1" spans="2:9" s="6" customFormat="1">
      <c r="B1" s="270" t="s">
        <v>15</v>
      </c>
      <c r="C1" s="270"/>
      <c r="D1" s="270"/>
      <c r="E1" s="42"/>
      <c r="F1" s="25" t="str">
        <f ca="1">MID(CELL("filename",B1), FIND("]", CELL("filename",B1))+ 1, 255)</f>
        <v>2,6</v>
      </c>
      <c r="G1" s="25"/>
      <c r="H1" s="25"/>
      <c r="I1" s="25"/>
    </row>
    <row r="2" spans="2:9" s="6" customFormat="1">
      <c r="B2" s="271" t="str">
        <f>D13</f>
        <v>Gaisa kondicionēšana</v>
      </c>
      <c r="C2" s="271"/>
      <c r="D2" s="271"/>
      <c r="E2" s="271"/>
      <c r="F2" s="271"/>
      <c r="G2" s="271"/>
      <c r="H2" s="271"/>
      <c r="I2" s="271"/>
    </row>
    <row r="3" spans="2:9" ht="47.25" customHeight="1">
      <c r="B3" s="3" t="s">
        <v>2</v>
      </c>
      <c r="D3" s="278" t="str">
        <f>'1,1'!D3</f>
        <v>Nacionālais rehabilitācjas centrs "Vaivari"</v>
      </c>
      <c r="E3" s="278"/>
      <c r="F3" s="278"/>
      <c r="G3" s="278"/>
      <c r="H3" s="278"/>
      <c r="I3" s="278"/>
    </row>
    <row r="4" spans="2:9" ht="40.65" customHeight="1">
      <c r="B4" s="3" t="s">
        <v>3</v>
      </c>
      <c r="D4" s="278" t="str">
        <f>'1,1'!D4</f>
        <v xml:space="preserve">Valsts sabiedrība ar ierobežotu atbildību "Nacionālais rehabilitācjas centrs "Vaivari""
ēkas 6 un 7. stāva ziemeļu spārna telpas platībā 1360m2 (7. stāvs) </v>
      </c>
      <c r="E4" s="278"/>
      <c r="F4" s="278"/>
      <c r="G4" s="278"/>
      <c r="H4" s="278"/>
      <c r="I4" s="278"/>
    </row>
    <row r="5" spans="2:9">
      <c r="B5" s="3" t="s">
        <v>4</v>
      </c>
      <c r="D5" s="278" t="str">
        <f>'1,1'!D5:H5</f>
        <v>Asaru prospekts 61, Jūrmala</v>
      </c>
      <c r="E5" s="278"/>
      <c r="F5" s="278"/>
      <c r="G5" s="278"/>
      <c r="H5" s="278"/>
      <c r="I5" s="278"/>
    </row>
    <row r="6" spans="2:9">
      <c r="B6" s="3" t="s">
        <v>13</v>
      </c>
      <c r="D6" s="4" t="str">
        <f>'1,1'!D6</f>
        <v>Nr.1-37/17/005/ERAF</v>
      </c>
      <c r="E6" s="4"/>
      <c r="F6" s="4"/>
      <c r="G6" s="10"/>
      <c r="H6" s="26"/>
      <c r="I6" s="26"/>
    </row>
    <row r="7" spans="2:9" ht="33.75" customHeight="1">
      <c r="B7" s="269" t="str">
        <f>'1,1'!B7:H7</f>
        <v>Apjomi sastādīti pamatojoties  SIA „Baltex Group” būvprojekta rasējumiem un specifikācijām</v>
      </c>
      <c r="C7" s="269"/>
      <c r="D7" s="269"/>
      <c r="E7" s="269"/>
      <c r="F7" s="269"/>
      <c r="G7" s="269"/>
      <c r="H7" s="269"/>
      <c r="I7" s="269"/>
    </row>
    <row r="8" spans="2:9">
      <c r="B8" s="5"/>
      <c r="C8" s="5"/>
      <c r="F8" s="8"/>
      <c r="G8" s="10"/>
      <c r="H8" s="10"/>
      <c r="I8" s="7"/>
    </row>
    <row r="9" spans="2:9" ht="15" customHeight="1">
      <c r="B9" s="12"/>
      <c r="C9" s="12"/>
      <c r="D9" s="1" t="str">
        <f>'1,1'!D9</f>
        <v>Apjomi sastādīti:  2018.gada 2. marts</v>
      </c>
      <c r="E9" s="1"/>
      <c r="H9" s="11"/>
      <c r="I9" s="11"/>
    </row>
    <row r="10" spans="2:9" ht="15.5">
      <c r="B10" s="12"/>
      <c r="C10" s="12"/>
    </row>
    <row r="11" spans="2:9" ht="14.25" customHeight="1">
      <c r="B11" s="272" t="s">
        <v>5</v>
      </c>
      <c r="C11" s="273"/>
      <c r="D11" s="281" t="s">
        <v>7</v>
      </c>
      <c r="E11" s="282"/>
      <c r="F11" s="276" t="s">
        <v>8</v>
      </c>
      <c r="G11" s="277" t="s">
        <v>9</v>
      </c>
      <c r="H11" s="33"/>
      <c r="I11" s="34"/>
    </row>
    <row r="12" spans="2:9" ht="59.25" customHeight="1">
      <c r="B12" s="272"/>
      <c r="C12" s="274"/>
      <c r="D12" s="283"/>
      <c r="E12" s="284"/>
      <c r="F12" s="276"/>
      <c r="G12" s="277"/>
      <c r="H12" s="33"/>
      <c r="I12" s="34"/>
    </row>
    <row r="13" spans="2:9" ht="15.5">
      <c r="B13" s="27"/>
      <c r="C13" s="28"/>
      <c r="D13" s="279" t="s">
        <v>26</v>
      </c>
      <c r="E13" s="280"/>
      <c r="F13" s="29"/>
      <c r="G13" s="30"/>
      <c r="H13" s="33"/>
      <c r="I13" s="34"/>
    </row>
    <row r="14" spans="2:9" ht="15.5">
      <c r="B14" s="103"/>
      <c r="C14" s="63"/>
      <c r="D14" s="104" t="s">
        <v>52</v>
      </c>
      <c r="E14" s="86"/>
      <c r="F14" s="60"/>
      <c r="G14" s="82"/>
      <c r="H14" s="33"/>
      <c r="I14" s="34"/>
    </row>
    <row r="15" spans="2:9">
      <c r="B15" s="105"/>
      <c r="C15" s="63"/>
      <c r="D15" s="106" t="s">
        <v>264</v>
      </c>
      <c r="E15" s="107"/>
      <c r="F15" s="107"/>
      <c r="G15" s="107"/>
      <c r="H15" s="33"/>
      <c r="I15" s="34"/>
    </row>
    <row r="16" spans="2:9">
      <c r="B16" s="103" t="s">
        <v>108</v>
      </c>
      <c r="C16" s="108"/>
      <c r="D16" s="85" t="s">
        <v>265</v>
      </c>
      <c r="E16" s="86">
        <v>6.35</v>
      </c>
      <c r="F16" s="60" t="s">
        <v>36</v>
      </c>
      <c r="G16" s="109">
        <v>11.4</v>
      </c>
      <c r="H16" s="33"/>
      <c r="I16" s="34"/>
    </row>
    <row r="17" spans="2:9">
      <c r="B17" s="103" t="s">
        <v>111</v>
      </c>
      <c r="C17" s="108"/>
      <c r="D17" s="85" t="s">
        <v>265</v>
      </c>
      <c r="E17" s="86">
        <v>9.52</v>
      </c>
      <c r="F17" s="60" t="s">
        <v>36</v>
      </c>
      <c r="G17" s="109">
        <v>17.899999999999999</v>
      </c>
      <c r="H17" s="33"/>
      <c r="I17" s="34"/>
    </row>
    <row r="18" spans="2:9">
      <c r="B18" s="103" t="s">
        <v>113</v>
      </c>
      <c r="C18" s="108"/>
      <c r="D18" s="85" t="s">
        <v>265</v>
      </c>
      <c r="E18" s="86">
        <v>12.7</v>
      </c>
      <c r="F18" s="60" t="s">
        <v>36</v>
      </c>
      <c r="G18" s="109">
        <v>10.6</v>
      </c>
      <c r="H18" s="33"/>
      <c r="I18" s="34"/>
    </row>
    <row r="19" spans="2:9">
      <c r="B19" s="103" t="s">
        <v>115</v>
      </c>
      <c r="C19" s="108"/>
      <c r="D19" s="85" t="s">
        <v>265</v>
      </c>
      <c r="E19" s="86">
        <v>15.88</v>
      </c>
      <c r="F19" s="60" t="s">
        <v>36</v>
      </c>
      <c r="G19" s="109">
        <v>17.899999999999999</v>
      </c>
      <c r="H19" s="33"/>
      <c r="I19" s="34"/>
    </row>
    <row r="20" spans="2:9">
      <c r="B20" s="103" t="s">
        <v>117</v>
      </c>
      <c r="C20" s="108"/>
      <c r="D20" s="85" t="s">
        <v>266</v>
      </c>
      <c r="E20" s="86" t="s">
        <v>267</v>
      </c>
      <c r="F20" s="60" t="s">
        <v>44</v>
      </c>
      <c r="G20" s="86">
        <v>6</v>
      </c>
      <c r="H20" s="33"/>
      <c r="I20" s="34"/>
    </row>
    <row r="21" spans="2:9">
      <c r="B21" s="103" t="s">
        <v>119</v>
      </c>
      <c r="C21" s="108"/>
      <c r="D21" s="85" t="s">
        <v>268</v>
      </c>
      <c r="E21" s="86" t="s">
        <v>269</v>
      </c>
      <c r="F21" s="60" t="s">
        <v>44</v>
      </c>
      <c r="G21" s="86">
        <v>4</v>
      </c>
      <c r="H21" s="33"/>
      <c r="I21" s="34"/>
    </row>
    <row r="22" spans="2:9">
      <c r="B22" s="103" t="s">
        <v>121</v>
      </c>
      <c r="C22" s="108"/>
      <c r="D22" s="85" t="s">
        <v>270</v>
      </c>
      <c r="E22" s="86" t="s">
        <v>271</v>
      </c>
      <c r="F22" s="60" t="s">
        <v>44</v>
      </c>
      <c r="G22" s="86">
        <v>4</v>
      </c>
      <c r="H22" s="33"/>
      <c r="I22" s="34"/>
    </row>
    <row r="23" spans="2:9">
      <c r="B23" s="103" t="s">
        <v>123</v>
      </c>
      <c r="C23" s="108"/>
      <c r="D23" s="85" t="s">
        <v>272</v>
      </c>
      <c r="E23" s="86" t="s">
        <v>273</v>
      </c>
      <c r="F23" s="60" t="s">
        <v>44</v>
      </c>
      <c r="G23" s="86">
        <v>1</v>
      </c>
      <c r="H23" s="33"/>
      <c r="I23" s="34"/>
    </row>
    <row r="24" spans="2:9" ht="14.5">
      <c r="B24" s="103" t="s">
        <v>125</v>
      </c>
      <c r="C24" s="108"/>
      <c r="D24" s="85" t="s">
        <v>274</v>
      </c>
      <c r="E24" s="86" t="s">
        <v>275</v>
      </c>
      <c r="F24" s="60" t="s">
        <v>276</v>
      </c>
      <c r="G24" s="82">
        <v>1</v>
      </c>
      <c r="H24" s="33"/>
      <c r="I24" s="34"/>
    </row>
    <row r="25" spans="2:9" ht="14.5">
      <c r="B25" s="103" t="s">
        <v>127</v>
      </c>
      <c r="C25" s="108"/>
      <c r="D25" s="85" t="s">
        <v>92</v>
      </c>
      <c r="E25" s="86"/>
      <c r="F25" s="60" t="s">
        <v>61</v>
      </c>
      <c r="G25" s="82">
        <v>1</v>
      </c>
      <c r="H25" s="33"/>
      <c r="I25" s="34"/>
    </row>
    <row r="26" spans="2:9" ht="14.5">
      <c r="B26" s="103" t="s">
        <v>129</v>
      </c>
      <c r="C26" s="108"/>
      <c r="D26" s="85" t="s">
        <v>104</v>
      </c>
      <c r="E26" s="86"/>
      <c r="F26" s="60" t="s">
        <v>61</v>
      </c>
      <c r="G26" s="82">
        <v>1</v>
      </c>
      <c r="H26" s="33"/>
      <c r="I26" s="34"/>
    </row>
    <row r="27" spans="2:9" ht="14.5">
      <c r="B27" s="103" t="s">
        <v>131</v>
      </c>
      <c r="C27" s="108"/>
      <c r="D27" s="85" t="s">
        <v>93</v>
      </c>
      <c r="E27" s="86"/>
      <c r="F27" s="60" t="s">
        <v>61</v>
      </c>
      <c r="G27" s="82">
        <v>1</v>
      </c>
      <c r="H27" s="33"/>
      <c r="I27" s="34"/>
    </row>
    <row r="28" spans="2:9" s="13" customFormat="1">
      <c r="B28" s="18"/>
      <c r="C28" s="19"/>
      <c r="D28" s="20"/>
      <c r="E28" s="20"/>
      <c r="F28" s="21"/>
      <c r="G28" s="31"/>
      <c r="H28" s="35"/>
      <c r="I28" s="36"/>
    </row>
    <row r="29" spans="2:9">
      <c r="B29" s="9"/>
      <c r="C29" s="9"/>
      <c r="D29" s="14"/>
      <c r="E29" s="14"/>
      <c r="F29" s="14" t="s">
        <v>6</v>
      </c>
      <c r="G29" s="32"/>
      <c r="H29" s="33"/>
      <c r="I29" s="34"/>
    </row>
    <row r="31" spans="2:9" s="15" customFormat="1" ht="12.75" customHeight="1">
      <c r="C31" s="16" t="str">
        <f>'1,1'!C28</f>
        <v>Piezīmes:</v>
      </c>
    </row>
    <row r="32" spans="2:9" s="15" customFormat="1" ht="45" customHeight="1">
      <c r="B32" s="268" t="str">
        <f>'1,1'!B29:H29</f>
        <v xml:space="preserve"> Visas atsauces uz materiālu un izstrādājumu izgatavotājfirmām, kuras norādītas būvprojektā, liecina tikai par šo materiālu un izstrādājumu tehniskajiem parametriem un kvalitātes līmeni, to nomaiņa ir iespējama ar citiem tehniski un kvalitatīvi ekvivalentiem materiāliem un izstrādājumiem, iepriekš saskaņojot tos ar projekta autoriem un uzrādot atbilstības sertifikātus.</v>
      </c>
      <c r="C32" s="268"/>
      <c r="D32" s="268"/>
      <c r="E32" s="268"/>
      <c r="F32" s="268"/>
      <c r="G32" s="268"/>
      <c r="H32" s="268"/>
      <c r="I32" s="268"/>
    </row>
    <row r="33" spans="2:11" s="15" customFormat="1" ht="96" customHeight="1">
      <c r="B33" s="268"/>
      <c r="C33" s="268"/>
      <c r="D33" s="268"/>
      <c r="E33" s="268"/>
      <c r="F33" s="268"/>
      <c r="G33" s="268"/>
      <c r="H33" s="268"/>
      <c r="I33" s="268"/>
      <c r="J33" s="268"/>
      <c r="K33" s="268"/>
    </row>
    <row r="34" spans="2:11" s="15" customFormat="1" ht="12.75" customHeight="1">
      <c r="C34" s="17"/>
    </row>
    <row r="35" spans="2:11">
      <c r="B35" s="2" t="s">
        <v>0</v>
      </c>
    </row>
    <row r="36" spans="2:11" ht="14.25" customHeight="1">
      <c r="D36" s="22" t="s">
        <v>1</v>
      </c>
      <c r="E36" s="22"/>
    </row>
    <row r="37" spans="2:11">
      <c r="D37" s="23" t="s">
        <v>10</v>
      </c>
      <c r="E37" s="23"/>
      <c r="F37" s="24"/>
    </row>
    <row r="40" spans="2:11">
      <c r="B40" s="37" t="str">
        <f>'1,1'!B37</f>
        <v>Pārbaudīja:</v>
      </c>
      <c r="C40" s="38"/>
      <c r="D40" s="39"/>
      <c r="E40" s="39"/>
    </row>
    <row r="41" spans="2:11">
      <c r="B41" s="38"/>
      <c r="C41" s="40"/>
      <c r="D41" s="22" t="str">
        <f>'1,1'!D38</f>
        <v>Dzintra Cīrule</v>
      </c>
      <c r="E41" s="22"/>
    </row>
    <row r="42" spans="2:11">
      <c r="B42" s="38"/>
      <c r="C42" s="41"/>
      <c r="D42" s="23" t="str">
        <f>'1,1'!D39</f>
        <v>Sertifikāta Nr.10-0363</v>
      </c>
      <c r="E42" s="23"/>
    </row>
  </sheetData>
  <mergeCells count="15">
    <mergeCell ref="B7:I7"/>
    <mergeCell ref="B1:D1"/>
    <mergeCell ref="B2:I2"/>
    <mergeCell ref="D3:I3"/>
    <mergeCell ref="D4:I4"/>
    <mergeCell ref="D5:I5"/>
    <mergeCell ref="B33:I33"/>
    <mergeCell ref="J33:K33"/>
    <mergeCell ref="B11:B12"/>
    <mergeCell ref="C11:C12"/>
    <mergeCell ref="F11:F12"/>
    <mergeCell ref="G11:G12"/>
    <mergeCell ref="B32:I32"/>
    <mergeCell ref="D11:E12"/>
    <mergeCell ref="D13:E13"/>
  </mergeCells>
  <printOptions horizontalCentered="1"/>
  <pageMargins left="0.27559055118110237" right="0.27559055118110237" top="0.74803149606299213" bottom="0.74803149606299213" header="0.31496062992125984" footer="0.31496062992125984"/>
  <pageSetup paperSize="9" scale="75"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K91"/>
  <sheetViews>
    <sheetView showZeros="0" view="pageBreakPreview" topLeftCell="A13" zoomScale="80" zoomScaleNormal="100" zoomScaleSheetLayoutView="80" workbookViewId="0">
      <selection activeCell="D80" sqref="D80"/>
    </sheetView>
  </sheetViews>
  <sheetFormatPr defaultColWidth="9.08984375" defaultRowHeight="14"/>
  <cols>
    <col min="1" max="1" width="9.08984375" style="2"/>
    <col min="2" max="2" width="12.08984375" style="2" customWidth="1"/>
    <col min="3" max="3" width="16.26953125" style="2" hidden="1" customWidth="1"/>
    <col min="4" max="4" width="40.26953125" style="2" customWidth="1"/>
    <col min="5" max="5" width="17" style="2" customWidth="1"/>
    <col min="6" max="6" width="8.08984375" style="2" customWidth="1"/>
    <col min="7" max="8" width="9.08984375" style="2"/>
    <col min="9" max="9" width="20.7265625" style="2" customWidth="1"/>
    <col min="10" max="10" width="9.08984375" style="2"/>
    <col min="11" max="11" width="9.08984375" style="2" hidden="1" customWidth="1"/>
    <col min="12" max="16384" width="9.08984375" style="2"/>
  </cols>
  <sheetData>
    <row r="1" spans="2:9" s="6" customFormat="1">
      <c r="B1" s="270" t="s">
        <v>15</v>
      </c>
      <c r="C1" s="270"/>
      <c r="D1" s="270"/>
      <c r="E1" s="42"/>
      <c r="F1" s="25" t="str">
        <f ca="1">MID(CELL("filename",B1), FIND("]", CELL("filename",B1))+ 1, 255)</f>
        <v>2,7</v>
      </c>
      <c r="G1" s="25"/>
      <c r="H1" s="25"/>
      <c r="I1" s="25"/>
    </row>
    <row r="2" spans="2:9" s="6" customFormat="1">
      <c r="B2" s="271" t="str">
        <f>D13</f>
        <v>Elektroinstalācija</v>
      </c>
      <c r="C2" s="271"/>
      <c r="D2" s="271"/>
      <c r="E2" s="271"/>
      <c r="F2" s="271"/>
      <c r="G2" s="271"/>
      <c r="H2" s="271"/>
      <c r="I2" s="271"/>
    </row>
    <row r="3" spans="2:9" ht="47.25" customHeight="1">
      <c r="B3" s="3" t="s">
        <v>2</v>
      </c>
      <c r="D3" s="278" t="str">
        <f>'1,1'!D3</f>
        <v>Nacionālais rehabilitācjas centrs "Vaivari"</v>
      </c>
      <c r="E3" s="278"/>
      <c r="F3" s="278"/>
      <c r="G3" s="278"/>
      <c r="H3" s="278"/>
      <c r="I3" s="278"/>
    </row>
    <row r="4" spans="2:9" ht="40.65" customHeight="1">
      <c r="B4" s="3" t="s">
        <v>3</v>
      </c>
      <c r="D4" s="278" t="str">
        <f>'1,1'!D4</f>
        <v xml:space="preserve">Valsts sabiedrība ar ierobežotu atbildību "Nacionālais rehabilitācjas centrs "Vaivari""
ēkas 6 un 7. stāva ziemeļu spārna telpas platībā 1360m2 (7. stāvs) </v>
      </c>
      <c r="E4" s="278"/>
      <c r="F4" s="278"/>
      <c r="G4" s="278"/>
      <c r="H4" s="278"/>
      <c r="I4" s="278"/>
    </row>
    <row r="5" spans="2:9">
      <c r="B5" s="3" t="s">
        <v>4</v>
      </c>
      <c r="D5" s="278" t="str">
        <f>'1,1'!D5:H5</f>
        <v>Asaru prospekts 61, Jūrmala</v>
      </c>
      <c r="E5" s="278"/>
      <c r="F5" s="278"/>
      <c r="G5" s="278"/>
      <c r="H5" s="278"/>
      <c r="I5" s="278"/>
    </row>
    <row r="6" spans="2:9">
      <c r="B6" s="3" t="s">
        <v>13</v>
      </c>
      <c r="D6" s="4" t="str">
        <f>'1,1'!D6</f>
        <v>Nr.1-37/17/005/ERAF</v>
      </c>
      <c r="E6" s="4"/>
      <c r="F6" s="4"/>
      <c r="G6" s="10"/>
      <c r="H6" s="26"/>
      <c r="I6" s="26"/>
    </row>
    <row r="7" spans="2:9" ht="33.75" customHeight="1">
      <c r="B7" s="269" t="str">
        <f>'1,1'!B7:H7</f>
        <v>Apjomi sastādīti pamatojoties  SIA „Baltex Group” būvprojekta rasējumiem un specifikācijām</v>
      </c>
      <c r="C7" s="269"/>
      <c r="D7" s="269"/>
      <c r="E7" s="269"/>
      <c r="F7" s="269"/>
      <c r="G7" s="269"/>
      <c r="H7" s="269"/>
      <c r="I7" s="269"/>
    </row>
    <row r="8" spans="2:9">
      <c r="B8" s="5"/>
      <c r="C8" s="5"/>
      <c r="F8" s="8"/>
      <c r="G8" s="10"/>
      <c r="H8" s="10"/>
      <c r="I8" s="7"/>
    </row>
    <row r="9" spans="2:9" ht="15" customHeight="1">
      <c r="B9" s="12"/>
      <c r="C9" s="12"/>
      <c r="D9" s="1" t="str">
        <f>'1,1'!D9</f>
        <v>Apjomi sastādīti:  2018.gada 2. marts</v>
      </c>
      <c r="E9" s="1"/>
      <c r="H9" s="11"/>
      <c r="I9" s="11"/>
    </row>
    <row r="10" spans="2:9" ht="15.5">
      <c r="B10" s="12"/>
      <c r="C10" s="12"/>
    </row>
    <row r="11" spans="2:9" ht="14.25" customHeight="1">
      <c r="B11" s="272" t="s">
        <v>5</v>
      </c>
      <c r="C11" s="273"/>
      <c r="D11" s="281" t="s">
        <v>7</v>
      </c>
      <c r="E11" s="282"/>
      <c r="F11" s="276" t="s">
        <v>8</v>
      </c>
      <c r="G11" s="277" t="s">
        <v>9</v>
      </c>
      <c r="H11" s="33"/>
      <c r="I11" s="34"/>
    </row>
    <row r="12" spans="2:9" ht="59.25" customHeight="1">
      <c r="B12" s="272"/>
      <c r="C12" s="274"/>
      <c r="D12" s="283"/>
      <c r="E12" s="284"/>
      <c r="F12" s="276"/>
      <c r="G12" s="277"/>
      <c r="H12" s="33"/>
      <c r="I12" s="34"/>
    </row>
    <row r="13" spans="2:9" ht="15.5">
      <c r="B13" s="27"/>
      <c r="C13" s="28"/>
      <c r="D13" s="279" t="s">
        <v>27</v>
      </c>
      <c r="E13" s="280"/>
      <c r="F13" s="29"/>
      <c r="G13" s="30"/>
      <c r="H13" s="33"/>
      <c r="I13" s="34"/>
    </row>
    <row r="14" spans="2:9" ht="15.5">
      <c r="B14" s="110"/>
      <c r="C14" s="111"/>
      <c r="D14" s="112" t="s">
        <v>52</v>
      </c>
      <c r="E14" s="113"/>
      <c r="F14" s="114"/>
      <c r="G14" s="115"/>
      <c r="H14" s="33"/>
      <c r="I14" s="34"/>
    </row>
    <row r="15" spans="2:9" ht="62.5">
      <c r="B15" s="116" t="s">
        <v>108</v>
      </c>
      <c r="C15" s="117"/>
      <c r="D15" s="118" t="s">
        <v>277</v>
      </c>
      <c r="E15" s="119" t="s">
        <v>278</v>
      </c>
      <c r="F15" s="120" t="s">
        <v>61</v>
      </c>
      <c r="G15" s="120">
        <v>1</v>
      </c>
      <c r="H15" s="33"/>
      <c r="I15" s="34"/>
    </row>
    <row r="16" spans="2:9" ht="175">
      <c r="B16" s="116" t="s">
        <v>111</v>
      </c>
      <c r="C16" s="117"/>
      <c r="D16" s="118" t="s">
        <v>279</v>
      </c>
      <c r="E16" s="119" t="s">
        <v>280</v>
      </c>
      <c r="F16" s="120" t="s">
        <v>61</v>
      </c>
      <c r="G16" s="120">
        <v>1</v>
      </c>
      <c r="H16" s="33"/>
      <c r="I16" s="34"/>
    </row>
    <row r="17" spans="2:9" ht="175">
      <c r="B17" s="116"/>
      <c r="C17" s="117"/>
      <c r="D17" s="118" t="s">
        <v>279</v>
      </c>
      <c r="E17" s="119" t="s">
        <v>280</v>
      </c>
      <c r="F17" s="120" t="s">
        <v>61</v>
      </c>
      <c r="G17" s="120">
        <v>1</v>
      </c>
      <c r="H17" s="33"/>
      <c r="I17" s="34"/>
    </row>
    <row r="18" spans="2:9" ht="150">
      <c r="B18" s="116" t="s">
        <v>115</v>
      </c>
      <c r="C18" s="117"/>
      <c r="D18" s="118" t="s">
        <v>281</v>
      </c>
      <c r="E18" s="119" t="s">
        <v>280</v>
      </c>
      <c r="F18" s="120" t="s">
        <v>61</v>
      </c>
      <c r="G18" s="120">
        <v>1</v>
      </c>
      <c r="H18" s="33"/>
      <c r="I18" s="34"/>
    </row>
    <row r="19" spans="2:9">
      <c r="B19" s="116"/>
      <c r="C19" s="117"/>
      <c r="D19" s="118"/>
      <c r="E19" s="119"/>
      <c r="F19" s="120"/>
      <c r="G19" s="120"/>
      <c r="H19" s="33"/>
      <c r="I19" s="34"/>
    </row>
    <row r="20" spans="2:9">
      <c r="B20" s="121" t="s">
        <v>282</v>
      </c>
      <c r="C20" s="117"/>
      <c r="D20" s="122" t="s">
        <v>283</v>
      </c>
      <c r="E20" s="120"/>
      <c r="F20" s="123"/>
      <c r="G20" s="123"/>
      <c r="H20" s="33"/>
      <c r="I20" s="34"/>
    </row>
    <row r="21" spans="2:9" ht="100">
      <c r="B21" s="124">
        <v>1</v>
      </c>
      <c r="C21" s="117"/>
      <c r="D21" s="125" t="s">
        <v>284</v>
      </c>
      <c r="E21" s="126" t="s">
        <v>285</v>
      </c>
      <c r="F21" s="120" t="s">
        <v>61</v>
      </c>
      <c r="G21" s="124">
        <v>32</v>
      </c>
      <c r="H21" s="33"/>
      <c r="I21" s="34"/>
    </row>
    <row r="22" spans="2:9" ht="100">
      <c r="B22" s="124">
        <v>2</v>
      </c>
      <c r="C22" s="117"/>
      <c r="D22" s="125" t="s">
        <v>286</v>
      </c>
      <c r="E22" s="126" t="s">
        <v>287</v>
      </c>
      <c r="F22" s="120" t="s">
        <v>61</v>
      </c>
      <c r="G22" s="124">
        <v>9</v>
      </c>
      <c r="H22" s="33"/>
      <c r="I22" s="34"/>
    </row>
    <row r="23" spans="2:9" ht="100">
      <c r="B23" s="127">
        <v>6</v>
      </c>
      <c r="C23" s="117"/>
      <c r="D23" s="128" t="s">
        <v>288</v>
      </c>
      <c r="E23" s="129" t="s">
        <v>289</v>
      </c>
      <c r="F23" s="120" t="s">
        <v>61</v>
      </c>
      <c r="G23" s="127">
        <v>2</v>
      </c>
      <c r="H23" s="33"/>
      <c r="I23" s="34"/>
    </row>
    <row r="24" spans="2:9" ht="100">
      <c r="B24" s="127">
        <v>7</v>
      </c>
      <c r="C24" s="117"/>
      <c r="D24" s="128" t="s">
        <v>290</v>
      </c>
      <c r="E24" s="129" t="s">
        <v>291</v>
      </c>
      <c r="F24" s="120" t="s">
        <v>61</v>
      </c>
      <c r="G24" s="127">
        <v>2</v>
      </c>
      <c r="H24" s="33"/>
      <c r="I24" s="34"/>
    </row>
    <row r="25" spans="2:9" ht="100">
      <c r="B25" s="127">
        <v>8</v>
      </c>
      <c r="C25" s="117"/>
      <c r="D25" s="128" t="s">
        <v>292</v>
      </c>
      <c r="E25" s="129" t="s">
        <v>293</v>
      </c>
      <c r="F25" s="120" t="s">
        <v>61</v>
      </c>
      <c r="G25" s="127">
        <v>8</v>
      </c>
      <c r="H25" s="33"/>
      <c r="I25" s="34"/>
    </row>
    <row r="26" spans="2:9" ht="100">
      <c r="B26" s="127">
        <v>9</v>
      </c>
      <c r="C26" s="117"/>
      <c r="D26" s="128" t="s">
        <v>294</v>
      </c>
      <c r="E26" s="130" t="s">
        <v>295</v>
      </c>
      <c r="F26" s="120" t="s">
        <v>61</v>
      </c>
      <c r="G26" s="127">
        <v>1</v>
      </c>
      <c r="H26" s="33"/>
      <c r="I26" s="34"/>
    </row>
    <row r="27" spans="2:9" ht="112.5">
      <c r="B27" s="127">
        <v>11</v>
      </c>
      <c r="C27" s="117"/>
      <c r="D27" s="128" t="s">
        <v>296</v>
      </c>
      <c r="E27" s="130" t="s">
        <v>297</v>
      </c>
      <c r="F27" s="120" t="s">
        <v>61</v>
      </c>
      <c r="G27" s="127">
        <v>11</v>
      </c>
      <c r="H27" s="33"/>
      <c r="I27" s="34"/>
    </row>
    <row r="28" spans="2:9" ht="100">
      <c r="B28" s="127">
        <v>12</v>
      </c>
      <c r="C28" s="117"/>
      <c r="D28" s="128" t="s">
        <v>292</v>
      </c>
      <c r="E28" s="129" t="s">
        <v>293</v>
      </c>
      <c r="F28" s="120" t="s">
        <v>61</v>
      </c>
      <c r="G28" s="127">
        <v>2</v>
      </c>
      <c r="H28" s="33"/>
      <c r="I28" s="34"/>
    </row>
    <row r="29" spans="2:9" ht="112.5">
      <c r="B29" s="127">
        <v>13</v>
      </c>
      <c r="C29" s="117"/>
      <c r="D29" s="128" t="s">
        <v>298</v>
      </c>
      <c r="E29" s="130" t="s">
        <v>299</v>
      </c>
      <c r="F29" s="120" t="s">
        <v>61</v>
      </c>
      <c r="G29" s="127">
        <v>2</v>
      </c>
      <c r="H29" s="33"/>
      <c r="I29" s="34"/>
    </row>
    <row r="30" spans="2:9" ht="100">
      <c r="B30" s="127">
        <v>14</v>
      </c>
      <c r="C30" s="117"/>
      <c r="D30" s="128" t="s">
        <v>290</v>
      </c>
      <c r="E30" s="129" t="s">
        <v>291</v>
      </c>
      <c r="F30" s="120" t="s">
        <v>61</v>
      </c>
      <c r="G30" s="127">
        <v>2</v>
      </c>
      <c r="H30" s="33"/>
      <c r="I30" s="34"/>
    </row>
    <row r="31" spans="2:9" ht="50">
      <c r="B31" s="131">
        <v>18</v>
      </c>
      <c r="C31" s="117"/>
      <c r="D31" s="132" t="s">
        <v>300</v>
      </c>
      <c r="E31" s="133" t="s">
        <v>301</v>
      </c>
      <c r="F31" s="120" t="s">
        <v>61</v>
      </c>
      <c r="G31" s="131">
        <v>14</v>
      </c>
      <c r="H31" s="33"/>
      <c r="I31" s="34"/>
    </row>
    <row r="32" spans="2:9" ht="75">
      <c r="B32" s="131">
        <v>19</v>
      </c>
      <c r="C32" s="117"/>
      <c r="D32" s="132" t="s">
        <v>302</v>
      </c>
      <c r="E32" s="133" t="s">
        <v>303</v>
      </c>
      <c r="F32" s="120" t="s">
        <v>61</v>
      </c>
      <c r="G32" s="131">
        <v>14</v>
      </c>
      <c r="H32" s="33"/>
      <c r="I32" s="34"/>
    </row>
    <row r="33" spans="2:9" ht="37.5">
      <c r="B33" s="127">
        <v>20</v>
      </c>
      <c r="C33" s="117"/>
      <c r="D33" s="134" t="s">
        <v>304</v>
      </c>
      <c r="E33" s="135" t="s">
        <v>305</v>
      </c>
      <c r="F33" s="120" t="s">
        <v>61</v>
      </c>
      <c r="G33" s="135">
        <v>4</v>
      </c>
      <c r="H33" s="33"/>
      <c r="I33" s="34"/>
    </row>
    <row r="34" spans="2:9" ht="62.5">
      <c r="B34" s="127">
        <v>21</v>
      </c>
      <c r="C34" s="117"/>
      <c r="D34" s="134" t="s">
        <v>306</v>
      </c>
      <c r="E34" s="135" t="s">
        <v>307</v>
      </c>
      <c r="F34" s="120" t="s">
        <v>61</v>
      </c>
      <c r="G34" s="135">
        <v>4</v>
      </c>
      <c r="H34" s="33"/>
      <c r="I34" s="34"/>
    </row>
    <row r="35" spans="2:9" ht="50">
      <c r="B35" s="127">
        <v>22</v>
      </c>
      <c r="C35" s="117"/>
      <c r="D35" s="134" t="s">
        <v>308</v>
      </c>
      <c r="E35" s="135" t="s">
        <v>309</v>
      </c>
      <c r="F35" s="120" t="s">
        <v>61</v>
      </c>
      <c r="G35" s="135">
        <v>1</v>
      </c>
      <c r="H35" s="33"/>
      <c r="I35" s="34"/>
    </row>
    <row r="36" spans="2:9">
      <c r="B36" s="136" t="s">
        <v>310</v>
      </c>
      <c r="C36" s="117"/>
      <c r="D36" s="137" t="s">
        <v>311</v>
      </c>
      <c r="E36" s="130"/>
      <c r="F36" s="130"/>
      <c r="G36" s="130"/>
      <c r="H36" s="33"/>
      <c r="I36" s="34"/>
    </row>
    <row r="37" spans="2:9">
      <c r="B37" s="130">
        <v>1</v>
      </c>
      <c r="C37" s="117"/>
      <c r="D37" s="134" t="s">
        <v>312</v>
      </c>
      <c r="E37" s="130" t="s">
        <v>313</v>
      </c>
      <c r="F37" s="120" t="s">
        <v>61</v>
      </c>
      <c r="G37" s="130">
        <v>29</v>
      </c>
      <c r="H37" s="33"/>
      <c r="I37" s="34"/>
    </row>
    <row r="38" spans="2:9">
      <c r="B38" s="130">
        <v>2</v>
      </c>
      <c r="C38" s="117"/>
      <c r="D38" s="134" t="s">
        <v>314</v>
      </c>
      <c r="E38" s="130" t="s">
        <v>313</v>
      </c>
      <c r="F38" s="120" t="s">
        <v>61</v>
      </c>
      <c r="G38" s="130">
        <v>1</v>
      </c>
      <c r="H38" s="33"/>
      <c r="I38" s="34"/>
    </row>
    <row r="39" spans="2:9">
      <c r="B39" s="130">
        <v>3</v>
      </c>
      <c r="C39" s="117"/>
      <c r="D39" s="134" t="s">
        <v>315</v>
      </c>
      <c r="E39" s="130" t="s">
        <v>313</v>
      </c>
      <c r="F39" s="120" t="s">
        <v>61</v>
      </c>
      <c r="G39" s="130">
        <v>1</v>
      </c>
      <c r="H39" s="33"/>
      <c r="I39" s="34"/>
    </row>
    <row r="40" spans="2:9">
      <c r="B40" s="130">
        <v>6</v>
      </c>
      <c r="C40" s="117"/>
      <c r="D40" s="134" t="s">
        <v>316</v>
      </c>
      <c r="E40" s="130" t="s">
        <v>313</v>
      </c>
      <c r="F40" s="120" t="s">
        <v>61</v>
      </c>
      <c r="G40" s="130">
        <v>28</v>
      </c>
      <c r="H40" s="33"/>
      <c r="I40" s="34"/>
    </row>
    <row r="41" spans="2:9" ht="25">
      <c r="B41" s="130">
        <v>8</v>
      </c>
      <c r="C41" s="117"/>
      <c r="D41" s="134" t="s">
        <v>317</v>
      </c>
      <c r="E41" s="130" t="s">
        <v>313</v>
      </c>
      <c r="F41" s="120" t="s">
        <v>61</v>
      </c>
      <c r="G41" s="127">
        <v>16</v>
      </c>
      <c r="H41" s="33"/>
      <c r="I41" s="34"/>
    </row>
    <row r="42" spans="2:9" ht="25">
      <c r="B42" s="130">
        <v>9</v>
      </c>
      <c r="C42" s="117"/>
      <c r="D42" s="128" t="s">
        <v>318</v>
      </c>
      <c r="E42" s="130" t="s">
        <v>319</v>
      </c>
      <c r="F42" s="127"/>
      <c r="G42" s="127">
        <v>2</v>
      </c>
      <c r="H42" s="33"/>
      <c r="I42" s="34"/>
    </row>
    <row r="43" spans="2:9">
      <c r="B43" s="130">
        <v>10</v>
      </c>
      <c r="C43" s="117"/>
      <c r="D43" s="134" t="s">
        <v>320</v>
      </c>
      <c r="E43" s="130"/>
      <c r="F43" s="127"/>
      <c r="G43" s="127">
        <v>11</v>
      </c>
      <c r="H43" s="33"/>
      <c r="I43" s="34"/>
    </row>
    <row r="44" spans="2:9">
      <c r="B44" s="130">
        <v>11</v>
      </c>
      <c r="C44" s="117"/>
      <c r="D44" s="134" t="s">
        <v>321</v>
      </c>
      <c r="E44" s="130" t="s">
        <v>322</v>
      </c>
      <c r="F44" s="120" t="s">
        <v>61</v>
      </c>
      <c r="G44" s="130">
        <v>1</v>
      </c>
      <c r="H44" s="33"/>
      <c r="I44" s="34"/>
    </row>
    <row r="45" spans="2:9">
      <c r="B45" s="136" t="s">
        <v>323</v>
      </c>
      <c r="C45" s="117"/>
      <c r="D45" s="137" t="s">
        <v>324</v>
      </c>
      <c r="E45" s="130"/>
      <c r="F45" s="130"/>
      <c r="G45" s="130"/>
      <c r="H45" s="33"/>
      <c r="I45" s="34"/>
    </row>
    <row r="46" spans="2:9">
      <c r="B46" s="130">
        <v>1</v>
      </c>
      <c r="C46" s="117"/>
      <c r="D46" s="134" t="s">
        <v>325</v>
      </c>
      <c r="E46" s="130" t="s">
        <v>326</v>
      </c>
      <c r="F46" s="130" t="s">
        <v>36</v>
      </c>
      <c r="G46" s="130">
        <v>70</v>
      </c>
      <c r="H46" s="33"/>
      <c r="I46" s="34"/>
    </row>
    <row r="47" spans="2:9">
      <c r="B47" s="130">
        <v>2</v>
      </c>
      <c r="C47" s="117"/>
      <c r="D47" s="134" t="s">
        <v>327</v>
      </c>
      <c r="E47" s="130" t="s">
        <v>326</v>
      </c>
      <c r="F47" s="130" t="s">
        <v>36</v>
      </c>
      <c r="G47" s="130">
        <v>70</v>
      </c>
      <c r="H47" s="33"/>
      <c r="I47" s="34"/>
    </row>
    <row r="48" spans="2:9">
      <c r="B48" s="130">
        <v>3</v>
      </c>
      <c r="C48" s="117"/>
      <c r="D48" s="134" t="s">
        <v>328</v>
      </c>
      <c r="E48" s="130" t="s">
        <v>326</v>
      </c>
      <c r="F48" s="130" t="s">
        <v>36</v>
      </c>
      <c r="G48" s="130">
        <v>70</v>
      </c>
      <c r="H48" s="33"/>
      <c r="I48" s="34"/>
    </row>
    <row r="49" spans="2:9">
      <c r="B49" s="130">
        <v>4</v>
      </c>
      <c r="C49" s="117"/>
      <c r="D49" s="134" t="s">
        <v>329</v>
      </c>
      <c r="E49" s="130" t="s">
        <v>330</v>
      </c>
      <c r="F49" s="130" t="s">
        <v>36</v>
      </c>
      <c r="G49" s="135">
        <v>100</v>
      </c>
      <c r="H49" s="33"/>
      <c r="I49" s="34"/>
    </row>
    <row r="50" spans="2:9">
      <c r="B50" s="130">
        <v>5</v>
      </c>
      <c r="C50" s="117"/>
      <c r="D50" s="134" t="s">
        <v>331</v>
      </c>
      <c r="E50" s="130" t="s">
        <v>330</v>
      </c>
      <c r="F50" s="130" t="s">
        <v>36</v>
      </c>
      <c r="G50" s="135">
        <v>500</v>
      </c>
      <c r="H50" s="33"/>
      <c r="I50" s="34"/>
    </row>
    <row r="51" spans="2:9">
      <c r="B51" s="130">
        <v>6</v>
      </c>
      <c r="C51" s="117"/>
      <c r="D51" s="134" t="s">
        <v>332</v>
      </c>
      <c r="E51" s="130" t="s">
        <v>330</v>
      </c>
      <c r="F51" s="130" t="s">
        <v>36</v>
      </c>
      <c r="G51" s="135">
        <v>300</v>
      </c>
      <c r="H51" s="33"/>
      <c r="I51" s="34"/>
    </row>
    <row r="52" spans="2:9">
      <c r="B52" s="130">
        <v>7</v>
      </c>
      <c r="C52" s="117"/>
      <c r="D52" s="134" t="s">
        <v>333</v>
      </c>
      <c r="E52" s="130" t="s">
        <v>330</v>
      </c>
      <c r="F52" s="130" t="s">
        <v>36</v>
      </c>
      <c r="G52" s="130">
        <v>1800</v>
      </c>
      <c r="H52" s="33"/>
      <c r="I52" s="34"/>
    </row>
    <row r="53" spans="2:9">
      <c r="B53" s="130">
        <v>8</v>
      </c>
      <c r="C53" s="117"/>
      <c r="D53" s="134" t="s">
        <v>334</v>
      </c>
      <c r="E53" s="130" t="s">
        <v>330</v>
      </c>
      <c r="F53" s="130" t="s">
        <v>36</v>
      </c>
      <c r="G53" s="130">
        <v>1600</v>
      </c>
      <c r="H53" s="33"/>
      <c r="I53" s="34"/>
    </row>
    <row r="54" spans="2:9">
      <c r="B54" s="130">
        <v>9</v>
      </c>
      <c r="C54" s="117"/>
      <c r="D54" s="134" t="s">
        <v>335</v>
      </c>
      <c r="E54" s="130" t="s">
        <v>330</v>
      </c>
      <c r="F54" s="130" t="s">
        <v>36</v>
      </c>
      <c r="G54" s="130">
        <v>100</v>
      </c>
      <c r="H54" s="33"/>
      <c r="I54" s="34"/>
    </row>
    <row r="55" spans="2:9">
      <c r="B55" s="130">
        <v>10</v>
      </c>
      <c r="C55" s="117"/>
      <c r="D55" s="134" t="s">
        <v>336</v>
      </c>
      <c r="E55" s="130" t="s">
        <v>337</v>
      </c>
      <c r="F55" s="130" t="s">
        <v>36</v>
      </c>
      <c r="G55" s="130">
        <v>300</v>
      </c>
      <c r="H55" s="33"/>
      <c r="I55" s="34"/>
    </row>
    <row r="56" spans="2:9">
      <c r="B56" s="119">
        <v>11</v>
      </c>
      <c r="C56" s="117"/>
      <c r="D56" s="118" t="s">
        <v>338</v>
      </c>
      <c r="E56" s="119" t="s">
        <v>337</v>
      </c>
      <c r="F56" s="119" t="s">
        <v>36</v>
      </c>
      <c r="G56" s="119">
        <v>200</v>
      </c>
      <c r="H56" s="33"/>
      <c r="I56" s="34"/>
    </row>
    <row r="57" spans="2:9">
      <c r="B57" s="119">
        <v>12</v>
      </c>
      <c r="C57" s="117"/>
      <c r="D57" s="118" t="s">
        <v>339</v>
      </c>
      <c r="E57" s="119" t="s">
        <v>337</v>
      </c>
      <c r="F57" s="119" t="s">
        <v>36</v>
      </c>
      <c r="G57" s="119">
        <v>100</v>
      </c>
      <c r="H57" s="33"/>
      <c r="I57" s="34"/>
    </row>
    <row r="58" spans="2:9">
      <c r="B58" s="119">
        <v>13</v>
      </c>
      <c r="C58" s="117"/>
      <c r="D58" s="118" t="s">
        <v>340</v>
      </c>
      <c r="E58" s="119" t="s">
        <v>341</v>
      </c>
      <c r="F58" s="120" t="s">
        <v>61</v>
      </c>
      <c r="G58" s="119">
        <v>1</v>
      </c>
      <c r="H58" s="33"/>
      <c r="I58" s="34"/>
    </row>
    <row r="59" spans="2:9">
      <c r="B59" s="138" t="s">
        <v>342</v>
      </c>
      <c r="C59" s="117"/>
      <c r="D59" s="139" t="s">
        <v>343</v>
      </c>
      <c r="E59" s="119"/>
      <c r="F59" s="119"/>
      <c r="G59" s="119"/>
      <c r="H59" s="33"/>
      <c r="I59" s="34"/>
    </row>
    <row r="60" spans="2:9" ht="25">
      <c r="B60" s="119">
        <v>1</v>
      </c>
      <c r="C60" s="117"/>
      <c r="D60" s="118" t="s">
        <v>344</v>
      </c>
      <c r="E60" s="119" t="s">
        <v>313</v>
      </c>
      <c r="F60" s="120" t="s">
        <v>61</v>
      </c>
      <c r="G60" s="140">
        <v>15</v>
      </c>
      <c r="H60" s="33"/>
      <c r="I60" s="34"/>
    </row>
    <row r="61" spans="2:9" ht="25">
      <c r="B61" s="119">
        <v>2</v>
      </c>
      <c r="C61" s="117"/>
      <c r="D61" s="118" t="s">
        <v>345</v>
      </c>
      <c r="E61" s="119" t="s">
        <v>313</v>
      </c>
      <c r="F61" s="120" t="s">
        <v>61</v>
      </c>
      <c r="G61" s="140">
        <v>2</v>
      </c>
      <c r="H61" s="33"/>
      <c r="I61" s="34"/>
    </row>
    <row r="62" spans="2:9" ht="25">
      <c r="B62" s="119">
        <v>3</v>
      </c>
      <c r="C62" s="117"/>
      <c r="D62" s="118" t="s">
        <v>344</v>
      </c>
      <c r="E62" s="119" t="s">
        <v>313</v>
      </c>
      <c r="F62" s="120" t="s">
        <v>61</v>
      </c>
      <c r="G62" s="140">
        <v>40</v>
      </c>
      <c r="H62" s="33"/>
      <c r="I62" s="34"/>
    </row>
    <row r="63" spans="2:9" ht="25">
      <c r="B63" s="119">
        <v>4</v>
      </c>
      <c r="C63" s="117"/>
      <c r="D63" s="118" t="s">
        <v>346</v>
      </c>
      <c r="E63" s="119" t="s">
        <v>313</v>
      </c>
      <c r="F63" s="120" t="s">
        <v>61</v>
      </c>
      <c r="G63" s="140">
        <v>6</v>
      </c>
      <c r="H63" s="33"/>
      <c r="I63" s="34"/>
    </row>
    <row r="64" spans="2:9">
      <c r="B64" s="119">
        <v>5</v>
      </c>
      <c r="C64" s="117"/>
      <c r="D64" s="118" t="s">
        <v>347</v>
      </c>
      <c r="E64" s="119" t="s">
        <v>313</v>
      </c>
      <c r="F64" s="119" t="s">
        <v>44</v>
      </c>
      <c r="G64" s="119">
        <v>28</v>
      </c>
      <c r="H64" s="33"/>
      <c r="I64" s="34"/>
    </row>
    <row r="65" spans="2:9">
      <c r="B65" s="138" t="s">
        <v>348</v>
      </c>
      <c r="C65" s="117"/>
      <c r="D65" s="139" t="s">
        <v>349</v>
      </c>
      <c r="E65" s="119"/>
      <c r="F65" s="140"/>
      <c r="G65" s="140"/>
      <c r="H65" s="33"/>
      <c r="I65" s="34"/>
    </row>
    <row r="66" spans="2:9">
      <c r="B66" s="119">
        <v>1</v>
      </c>
      <c r="C66" s="117"/>
      <c r="D66" s="141" t="s">
        <v>350</v>
      </c>
      <c r="E66" s="119" t="s">
        <v>351</v>
      </c>
      <c r="F66" s="140" t="s">
        <v>36</v>
      </c>
      <c r="G66" s="140">
        <v>50</v>
      </c>
      <c r="H66" s="33"/>
      <c r="I66" s="34"/>
    </row>
    <row r="67" spans="2:9">
      <c r="B67" s="119">
        <v>2</v>
      </c>
      <c r="C67" s="117"/>
      <c r="D67" s="141" t="s">
        <v>352</v>
      </c>
      <c r="E67" s="119" t="s">
        <v>351</v>
      </c>
      <c r="F67" s="140" t="s">
        <v>36</v>
      </c>
      <c r="G67" s="140">
        <v>2</v>
      </c>
      <c r="H67" s="33"/>
      <c r="I67" s="34"/>
    </row>
    <row r="68" spans="2:9">
      <c r="B68" s="119">
        <v>3</v>
      </c>
      <c r="C68" s="117"/>
      <c r="D68" s="141" t="s">
        <v>353</v>
      </c>
      <c r="E68" s="119" t="s">
        <v>351</v>
      </c>
      <c r="F68" s="140" t="s">
        <v>36</v>
      </c>
      <c r="G68" s="140">
        <v>110</v>
      </c>
      <c r="H68" s="33"/>
      <c r="I68" s="34"/>
    </row>
    <row r="69" spans="2:9">
      <c r="B69" s="119">
        <v>4</v>
      </c>
      <c r="C69" s="117"/>
      <c r="D69" s="141" t="s">
        <v>354</v>
      </c>
      <c r="E69" s="119" t="s">
        <v>351</v>
      </c>
      <c r="F69" s="119" t="s">
        <v>44</v>
      </c>
      <c r="G69" s="140">
        <v>1</v>
      </c>
      <c r="H69" s="33"/>
      <c r="I69" s="34"/>
    </row>
    <row r="70" spans="2:9">
      <c r="B70" s="119">
        <v>5</v>
      </c>
      <c r="C70" s="117"/>
      <c r="D70" s="118" t="s">
        <v>355</v>
      </c>
      <c r="E70" s="119" t="s">
        <v>351</v>
      </c>
      <c r="F70" s="120" t="s">
        <v>61</v>
      </c>
      <c r="G70" s="140">
        <v>1</v>
      </c>
      <c r="H70" s="33"/>
      <c r="I70" s="34"/>
    </row>
    <row r="71" spans="2:9">
      <c r="B71" s="119">
        <v>6</v>
      </c>
      <c r="C71" s="117"/>
      <c r="D71" s="142" t="s">
        <v>356</v>
      </c>
      <c r="E71" s="119" t="s">
        <v>254</v>
      </c>
      <c r="F71" s="119" t="s">
        <v>44</v>
      </c>
      <c r="G71" s="143">
        <v>4</v>
      </c>
      <c r="H71" s="33"/>
      <c r="I71" s="34"/>
    </row>
    <row r="72" spans="2:9">
      <c r="B72" s="119">
        <v>7</v>
      </c>
      <c r="C72" s="117"/>
      <c r="D72" s="118" t="s">
        <v>357</v>
      </c>
      <c r="E72" s="119" t="s">
        <v>351</v>
      </c>
      <c r="F72" s="119" t="s">
        <v>44</v>
      </c>
      <c r="G72" s="143">
        <v>1</v>
      </c>
      <c r="H72" s="33"/>
      <c r="I72" s="34"/>
    </row>
    <row r="73" spans="2:9" ht="25">
      <c r="B73" s="119">
        <v>8</v>
      </c>
      <c r="C73" s="117"/>
      <c r="D73" s="118" t="s">
        <v>358</v>
      </c>
      <c r="E73" s="119" t="s">
        <v>359</v>
      </c>
      <c r="F73" s="119" t="s">
        <v>44</v>
      </c>
      <c r="G73" s="143">
        <v>6</v>
      </c>
      <c r="H73" s="33"/>
      <c r="I73" s="34"/>
    </row>
    <row r="74" spans="2:9">
      <c r="B74" s="119">
        <v>9</v>
      </c>
      <c r="C74" s="117"/>
      <c r="D74" s="118" t="s">
        <v>360</v>
      </c>
      <c r="E74" s="119"/>
      <c r="F74" s="120" t="s">
        <v>36</v>
      </c>
      <c r="G74" s="120">
        <v>50</v>
      </c>
      <c r="H74" s="33"/>
      <c r="I74" s="34"/>
    </row>
    <row r="75" spans="2:9">
      <c r="B75" s="119">
        <v>10</v>
      </c>
      <c r="C75" s="117"/>
      <c r="D75" s="118" t="s">
        <v>361</v>
      </c>
      <c r="E75" s="119"/>
      <c r="F75" s="120" t="s">
        <v>36</v>
      </c>
      <c r="G75" s="120">
        <v>200</v>
      </c>
      <c r="H75" s="33"/>
      <c r="I75" s="34"/>
    </row>
    <row r="76" spans="2:9">
      <c r="B76" s="119">
        <v>11</v>
      </c>
      <c r="C76" s="117"/>
      <c r="D76" s="144" t="s">
        <v>362</v>
      </c>
      <c r="E76" s="119" t="s">
        <v>351</v>
      </c>
      <c r="F76" s="120" t="s">
        <v>61</v>
      </c>
      <c r="G76" s="145">
        <v>1</v>
      </c>
      <c r="H76" s="33"/>
      <c r="I76" s="34"/>
    </row>
    <row r="77" spans="2:9" s="13" customFormat="1">
      <c r="B77" s="18"/>
      <c r="C77" s="19"/>
      <c r="D77" s="20"/>
      <c r="E77" s="20"/>
      <c r="F77" s="21"/>
      <c r="G77" s="31"/>
      <c r="H77" s="35"/>
      <c r="I77" s="36"/>
    </row>
    <row r="78" spans="2:9">
      <c r="B78" s="9"/>
      <c r="C78" s="9"/>
      <c r="D78" s="14"/>
      <c r="E78" s="14"/>
      <c r="F78" s="14" t="s">
        <v>6</v>
      </c>
      <c r="G78" s="32"/>
      <c r="H78" s="33"/>
      <c r="I78" s="34"/>
    </row>
    <row r="80" spans="2:9" s="15" customFormat="1" ht="12.75" customHeight="1">
      <c r="C80" s="16" t="str">
        <f>'1,1'!C28</f>
        <v>Piezīmes:</v>
      </c>
    </row>
    <row r="81" spans="2:11" s="15" customFormat="1" ht="45" customHeight="1">
      <c r="B81" s="268" t="str">
        <f>'1,1'!B29:H29</f>
        <v xml:space="preserve"> Visas atsauces uz materiālu un izstrādājumu izgatavotājfirmām, kuras norādītas būvprojektā, liecina tikai par šo materiālu un izstrādājumu tehniskajiem parametriem un kvalitātes līmeni, to nomaiņa ir iespējama ar citiem tehniski un kvalitatīvi ekvivalentiem materiāliem un izstrādājumiem, iepriekš saskaņojot tos ar projekta autoriem un uzrādot atbilstības sertifikātus.</v>
      </c>
      <c r="C81" s="268"/>
      <c r="D81" s="268"/>
      <c r="E81" s="268"/>
      <c r="F81" s="268"/>
      <c r="G81" s="268"/>
      <c r="H81" s="268"/>
      <c r="I81" s="268"/>
    </row>
    <row r="82" spans="2:11" s="15" customFormat="1" ht="96" customHeight="1">
      <c r="B82" s="268"/>
      <c r="C82" s="268"/>
      <c r="D82" s="268"/>
      <c r="E82" s="268"/>
      <c r="F82" s="268"/>
      <c r="G82" s="268"/>
      <c r="H82" s="268"/>
      <c r="I82" s="268"/>
      <c r="J82" s="268"/>
      <c r="K82" s="268"/>
    </row>
    <row r="83" spans="2:11" s="15" customFormat="1" ht="12.75" customHeight="1">
      <c r="C83" s="17"/>
    </row>
    <row r="84" spans="2:11">
      <c r="B84" s="2" t="s">
        <v>0</v>
      </c>
    </row>
    <row r="85" spans="2:11" ht="14.25" customHeight="1">
      <c r="D85" s="22" t="s">
        <v>1</v>
      </c>
      <c r="E85" s="22"/>
    </row>
    <row r="86" spans="2:11">
      <c r="D86" s="23" t="s">
        <v>10</v>
      </c>
      <c r="E86" s="23"/>
      <c r="F86" s="24"/>
    </row>
    <row r="89" spans="2:11">
      <c r="B89" s="37" t="str">
        <f>'1,1'!B37</f>
        <v>Pārbaudīja:</v>
      </c>
      <c r="C89" s="38"/>
      <c r="D89" s="39"/>
      <c r="E89" s="39"/>
    </row>
    <row r="90" spans="2:11">
      <c r="B90" s="38"/>
      <c r="C90" s="40"/>
      <c r="D90" s="22" t="str">
        <f>'1,1'!D38</f>
        <v>Dzintra Cīrule</v>
      </c>
      <c r="E90" s="22"/>
    </row>
    <row r="91" spans="2:11">
      <c r="B91" s="38"/>
      <c r="C91" s="41"/>
      <c r="D91" s="23" t="str">
        <f>'1,1'!D39</f>
        <v>Sertifikāta Nr.10-0363</v>
      </c>
      <c r="E91" s="23"/>
    </row>
  </sheetData>
  <mergeCells count="15">
    <mergeCell ref="B7:I7"/>
    <mergeCell ref="B1:D1"/>
    <mergeCell ref="B2:I2"/>
    <mergeCell ref="D3:I3"/>
    <mergeCell ref="D4:I4"/>
    <mergeCell ref="D5:I5"/>
    <mergeCell ref="B82:I82"/>
    <mergeCell ref="J82:K82"/>
    <mergeCell ref="B11:B12"/>
    <mergeCell ref="C11:C12"/>
    <mergeCell ref="F11:F12"/>
    <mergeCell ref="G11:G12"/>
    <mergeCell ref="B81:I81"/>
    <mergeCell ref="D11:E12"/>
    <mergeCell ref="D13:E13"/>
  </mergeCells>
  <printOptions horizontalCentered="1"/>
  <pageMargins left="0.27559055118110237" right="0.27559055118110237" top="0.74803149606299213" bottom="0.74803149606299213" header="0.31496062992125984" footer="0.31496062992125984"/>
  <pageSetup paperSize="9" scale="75"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K48"/>
  <sheetViews>
    <sheetView showZeros="0" view="pageBreakPreview" topLeftCell="A4" zoomScale="80" zoomScaleNormal="100" zoomScaleSheetLayoutView="80" workbookViewId="0">
      <selection activeCell="D37" sqref="D37"/>
    </sheetView>
  </sheetViews>
  <sheetFormatPr defaultColWidth="9.08984375" defaultRowHeight="14"/>
  <cols>
    <col min="1" max="1" width="9.08984375" style="2"/>
    <col min="2" max="2" width="12.08984375" style="2" customWidth="1"/>
    <col min="3" max="3" width="16.26953125" style="2" hidden="1" customWidth="1"/>
    <col min="4" max="4" width="40.26953125" style="2" customWidth="1"/>
    <col min="5" max="5" width="19.90625" style="2" customWidth="1"/>
    <col min="6" max="6" width="8.08984375" style="2" customWidth="1"/>
    <col min="7" max="8" width="9.08984375" style="2"/>
    <col min="9" max="9" width="20.7265625" style="2" customWidth="1"/>
    <col min="10" max="10" width="9.08984375" style="2"/>
    <col min="11" max="11" width="9.08984375" style="2" hidden="1" customWidth="1"/>
    <col min="12" max="16384" width="9.08984375" style="2"/>
  </cols>
  <sheetData>
    <row r="1" spans="2:9" s="6" customFormat="1">
      <c r="B1" s="270" t="s">
        <v>15</v>
      </c>
      <c r="C1" s="270"/>
      <c r="D1" s="270"/>
      <c r="E1" s="42"/>
      <c r="F1" s="25" t="str">
        <f ca="1">MID(CELL("filename",B1), FIND("]", CELL("filename",B1))+ 1, 255)</f>
        <v>2,8</v>
      </c>
      <c r="G1" s="25"/>
      <c r="H1" s="25"/>
      <c r="I1" s="25"/>
    </row>
    <row r="2" spans="2:9" s="6" customFormat="1">
      <c r="B2" s="271" t="str">
        <f>D13</f>
        <v xml:space="preserve">Elektronisko sakaru sistēmas </v>
      </c>
      <c r="C2" s="271"/>
      <c r="D2" s="271"/>
      <c r="E2" s="271"/>
      <c r="F2" s="271"/>
      <c r="G2" s="271"/>
      <c r="H2" s="271"/>
      <c r="I2" s="271"/>
    </row>
    <row r="3" spans="2:9" ht="47.25" customHeight="1">
      <c r="B3" s="3" t="s">
        <v>2</v>
      </c>
      <c r="D3" s="278" t="str">
        <f>'1,1'!D3</f>
        <v>Nacionālais rehabilitācjas centrs "Vaivari"</v>
      </c>
      <c r="E3" s="278"/>
      <c r="F3" s="278"/>
      <c r="G3" s="278"/>
      <c r="H3" s="278"/>
      <c r="I3" s="278"/>
    </row>
    <row r="4" spans="2:9" ht="40.65" customHeight="1">
      <c r="B4" s="3" t="s">
        <v>3</v>
      </c>
      <c r="D4" s="278" t="str">
        <f>'1,1'!D4</f>
        <v xml:space="preserve">Valsts sabiedrība ar ierobežotu atbildību "Nacionālais rehabilitācjas centrs "Vaivari""
ēkas 6 un 7. stāva ziemeļu spārna telpas platībā 1360m2 (7. stāvs) </v>
      </c>
      <c r="E4" s="278"/>
      <c r="F4" s="278"/>
      <c r="G4" s="278"/>
      <c r="H4" s="278"/>
      <c r="I4" s="278"/>
    </row>
    <row r="5" spans="2:9">
      <c r="B5" s="3" t="s">
        <v>4</v>
      </c>
      <c r="D5" s="278" t="str">
        <f>'1,1'!D5:H5</f>
        <v>Asaru prospekts 61, Jūrmala</v>
      </c>
      <c r="E5" s="278"/>
      <c r="F5" s="278"/>
      <c r="G5" s="278"/>
      <c r="H5" s="278"/>
      <c r="I5" s="278"/>
    </row>
    <row r="6" spans="2:9">
      <c r="B6" s="3" t="s">
        <v>13</v>
      </c>
      <c r="D6" s="4" t="str">
        <f>'1,1'!D6</f>
        <v>Nr.1-37/17/005/ERAF</v>
      </c>
      <c r="E6" s="4"/>
      <c r="F6" s="4"/>
      <c r="G6" s="10"/>
      <c r="H6" s="26"/>
      <c r="I6" s="26"/>
    </row>
    <row r="7" spans="2:9" ht="33.75" customHeight="1">
      <c r="B7" s="269" t="str">
        <f>'1,1'!B7:H7</f>
        <v>Apjomi sastādīti pamatojoties  SIA „Baltex Group” būvprojekta rasējumiem un specifikācijām</v>
      </c>
      <c r="C7" s="269"/>
      <c r="D7" s="269"/>
      <c r="E7" s="269"/>
      <c r="F7" s="269"/>
      <c r="G7" s="269"/>
      <c r="H7" s="269"/>
      <c r="I7" s="269"/>
    </row>
    <row r="8" spans="2:9">
      <c r="B8" s="5"/>
      <c r="C8" s="5"/>
      <c r="F8" s="8"/>
      <c r="G8" s="10"/>
      <c r="H8" s="10"/>
      <c r="I8" s="7"/>
    </row>
    <row r="9" spans="2:9" ht="15" customHeight="1">
      <c r="B9" s="12"/>
      <c r="C9" s="12"/>
      <c r="D9" s="1" t="str">
        <f>'1,1'!D9</f>
        <v>Apjomi sastādīti:  2018.gada 2. marts</v>
      </c>
      <c r="E9" s="1"/>
      <c r="H9" s="11"/>
      <c r="I9" s="11"/>
    </row>
    <row r="10" spans="2:9" ht="15.5">
      <c r="B10" s="12"/>
      <c r="C10" s="12"/>
    </row>
    <row r="11" spans="2:9" ht="14.25" customHeight="1">
      <c r="B11" s="272" t="s">
        <v>5</v>
      </c>
      <c r="C11" s="273"/>
      <c r="D11" s="281" t="s">
        <v>7</v>
      </c>
      <c r="E11" s="282"/>
      <c r="F11" s="276" t="s">
        <v>8</v>
      </c>
      <c r="G11" s="277" t="s">
        <v>9</v>
      </c>
      <c r="H11" s="33"/>
      <c r="I11" s="34"/>
    </row>
    <row r="12" spans="2:9" ht="59.25" customHeight="1">
      <c r="B12" s="272"/>
      <c r="C12" s="274"/>
      <c r="D12" s="283"/>
      <c r="E12" s="284"/>
      <c r="F12" s="276"/>
      <c r="G12" s="277"/>
      <c r="H12" s="33"/>
      <c r="I12" s="34"/>
    </row>
    <row r="13" spans="2:9" ht="15.5">
      <c r="B13" s="27"/>
      <c r="C13" s="28"/>
      <c r="D13" s="279" t="s">
        <v>28</v>
      </c>
      <c r="E13" s="280"/>
      <c r="F13" s="29"/>
      <c r="G13" s="30"/>
      <c r="H13" s="33"/>
      <c r="I13" s="34"/>
    </row>
    <row r="14" spans="2:9" ht="15.5">
      <c r="B14" s="57"/>
      <c r="C14" s="58"/>
      <c r="D14" s="146" t="s">
        <v>52</v>
      </c>
      <c r="E14" s="147"/>
      <c r="F14" s="60"/>
      <c r="G14" s="61"/>
      <c r="H14" s="33"/>
      <c r="I14" s="34"/>
    </row>
    <row r="15" spans="2:9">
      <c r="B15" s="148">
        <v>1</v>
      </c>
      <c r="C15" s="63"/>
      <c r="D15" s="149" t="s">
        <v>363</v>
      </c>
      <c r="E15" s="149" t="s">
        <v>364</v>
      </c>
      <c r="F15" s="150" t="s">
        <v>14</v>
      </c>
      <c r="G15" s="150">
        <v>1</v>
      </c>
      <c r="H15" s="33"/>
      <c r="I15" s="34"/>
    </row>
    <row r="16" spans="2:9">
      <c r="B16" s="148">
        <v>2</v>
      </c>
      <c r="C16" s="63"/>
      <c r="D16" s="151" t="s">
        <v>365</v>
      </c>
      <c r="E16" s="151" t="s">
        <v>366</v>
      </c>
      <c r="F16" s="152" t="s">
        <v>14</v>
      </c>
      <c r="G16" s="153">
        <v>2</v>
      </c>
      <c r="H16" s="33"/>
      <c r="I16" s="34"/>
    </row>
    <row r="17" spans="2:9">
      <c r="B17" s="148">
        <v>3</v>
      </c>
      <c r="C17" s="63"/>
      <c r="D17" s="149" t="s">
        <v>367</v>
      </c>
      <c r="E17" s="149" t="s">
        <v>368</v>
      </c>
      <c r="F17" s="154" t="s">
        <v>14</v>
      </c>
      <c r="G17" s="150">
        <v>42</v>
      </c>
      <c r="H17" s="33"/>
      <c r="I17" s="34"/>
    </row>
    <row r="18" spans="2:9">
      <c r="B18" s="148">
        <v>4</v>
      </c>
      <c r="C18" s="63"/>
      <c r="D18" s="149" t="s">
        <v>369</v>
      </c>
      <c r="E18" s="149" t="s">
        <v>370</v>
      </c>
      <c r="F18" s="154" t="s">
        <v>14</v>
      </c>
      <c r="G18" s="155">
        <v>41</v>
      </c>
      <c r="H18" s="33"/>
      <c r="I18" s="34"/>
    </row>
    <row r="19" spans="2:9">
      <c r="B19" s="148">
        <v>5</v>
      </c>
      <c r="C19" s="63"/>
      <c r="D19" s="151" t="s">
        <v>371</v>
      </c>
      <c r="E19" s="151"/>
      <c r="F19" s="152" t="s">
        <v>14</v>
      </c>
      <c r="G19" s="153">
        <v>2</v>
      </c>
      <c r="H19" s="33"/>
      <c r="I19" s="34"/>
    </row>
    <row r="20" spans="2:9" ht="37.5">
      <c r="B20" s="148">
        <v>6</v>
      </c>
      <c r="C20" s="63"/>
      <c r="D20" s="151" t="s">
        <v>372</v>
      </c>
      <c r="E20" s="151" t="s">
        <v>373</v>
      </c>
      <c r="F20" s="153" t="s">
        <v>36</v>
      </c>
      <c r="G20" s="153">
        <v>3700</v>
      </c>
      <c r="H20" s="33"/>
      <c r="I20" s="34"/>
    </row>
    <row r="21" spans="2:9" ht="25">
      <c r="B21" s="148">
        <v>7</v>
      </c>
      <c r="C21" s="63"/>
      <c r="D21" s="156" t="s">
        <v>374</v>
      </c>
      <c r="E21" s="156"/>
      <c r="F21" s="150" t="s">
        <v>375</v>
      </c>
      <c r="G21" s="155">
        <v>41</v>
      </c>
      <c r="H21" s="33"/>
      <c r="I21" s="34"/>
    </row>
    <row r="22" spans="2:9">
      <c r="B22" s="148">
        <v>8</v>
      </c>
      <c r="C22" s="63"/>
      <c r="D22" s="151" t="s">
        <v>376</v>
      </c>
      <c r="E22" s="157"/>
      <c r="F22" s="153" t="s">
        <v>375</v>
      </c>
      <c r="G22" s="153">
        <v>1</v>
      </c>
      <c r="H22" s="33"/>
      <c r="I22" s="34"/>
    </row>
    <row r="23" spans="2:9">
      <c r="B23" s="148">
        <v>9</v>
      </c>
      <c r="C23" s="63"/>
      <c r="D23" s="151" t="s">
        <v>377</v>
      </c>
      <c r="E23" s="157"/>
      <c r="F23" s="153" t="s">
        <v>36</v>
      </c>
      <c r="G23" s="153">
        <v>500</v>
      </c>
      <c r="H23" s="33"/>
      <c r="I23" s="34"/>
    </row>
    <row r="24" spans="2:9">
      <c r="B24" s="148">
        <v>10</v>
      </c>
      <c r="C24" s="63"/>
      <c r="D24" s="151" t="s">
        <v>378</v>
      </c>
      <c r="E24" s="157" t="s">
        <v>379</v>
      </c>
      <c r="F24" s="153" t="s">
        <v>36</v>
      </c>
      <c r="G24" s="153">
        <v>25</v>
      </c>
      <c r="H24" s="33"/>
      <c r="I24" s="34"/>
    </row>
    <row r="25" spans="2:9" ht="25">
      <c r="B25" s="148">
        <v>11</v>
      </c>
      <c r="C25" s="63"/>
      <c r="D25" s="151" t="s">
        <v>380</v>
      </c>
      <c r="E25" s="157" t="s">
        <v>381</v>
      </c>
      <c r="F25" s="153" t="s">
        <v>36</v>
      </c>
      <c r="G25" s="153">
        <v>20</v>
      </c>
      <c r="H25" s="33"/>
      <c r="I25" s="34"/>
    </row>
    <row r="26" spans="2:9" ht="25">
      <c r="B26" s="148">
        <v>12</v>
      </c>
      <c r="C26" s="63"/>
      <c r="D26" s="151" t="s">
        <v>382</v>
      </c>
      <c r="E26" s="157" t="s">
        <v>381</v>
      </c>
      <c r="F26" s="152" t="s">
        <v>14</v>
      </c>
      <c r="G26" s="153">
        <v>1</v>
      </c>
      <c r="H26" s="33"/>
      <c r="I26" s="34"/>
    </row>
    <row r="27" spans="2:9">
      <c r="B27" s="148">
        <v>13</v>
      </c>
      <c r="C27" s="63"/>
      <c r="D27" s="151" t="s">
        <v>383</v>
      </c>
      <c r="E27" s="157" t="s">
        <v>381</v>
      </c>
      <c r="F27" s="152" t="s">
        <v>14</v>
      </c>
      <c r="G27" s="153">
        <v>10</v>
      </c>
      <c r="H27" s="33"/>
      <c r="I27" s="34"/>
    </row>
    <row r="28" spans="2:9" ht="25">
      <c r="B28" s="148">
        <v>14</v>
      </c>
      <c r="C28" s="63"/>
      <c r="D28" s="151" t="s">
        <v>384</v>
      </c>
      <c r="E28" s="157" t="s">
        <v>381</v>
      </c>
      <c r="F28" s="152" t="s">
        <v>14</v>
      </c>
      <c r="G28" s="153">
        <v>2</v>
      </c>
      <c r="H28" s="33"/>
      <c r="I28" s="34"/>
    </row>
    <row r="29" spans="2:9">
      <c r="B29" s="148">
        <v>15</v>
      </c>
      <c r="C29" s="63"/>
      <c r="D29" s="151" t="s">
        <v>385</v>
      </c>
      <c r="E29" s="157"/>
      <c r="F29" s="152" t="s">
        <v>14</v>
      </c>
      <c r="G29" s="153">
        <v>100</v>
      </c>
      <c r="H29" s="33"/>
      <c r="I29" s="34"/>
    </row>
    <row r="30" spans="2:9">
      <c r="B30" s="148">
        <v>16</v>
      </c>
      <c r="C30" s="63"/>
      <c r="D30" s="151" t="s">
        <v>386</v>
      </c>
      <c r="E30" s="157"/>
      <c r="F30" s="153" t="s">
        <v>36</v>
      </c>
      <c r="G30" s="153">
        <v>40</v>
      </c>
      <c r="H30" s="33"/>
      <c r="I30" s="34"/>
    </row>
    <row r="31" spans="2:9">
      <c r="B31" s="148">
        <v>17</v>
      </c>
      <c r="C31" s="63"/>
      <c r="D31" s="151" t="s">
        <v>387</v>
      </c>
      <c r="E31" s="157"/>
      <c r="F31" s="152" t="s">
        <v>14</v>
      </c>
      <c r="G31" s="153">
        <v>150</v>
      </c>
      <c r="H31" s="33"/>
      <c r="I31" s="34"/>
    </row>
    <row r="32" spans="2:9">
      <c r="B32" s="148">
        <v>18</v>
      </c>
      <c r="C32" s="63"/>
      <c r="D32" s="151" t="s">
        <v>388</v>
      </c>
      <c r="E32" s="157"/>
      <c r="F32" s="153" t="s">
        <v>375</v>
      </c>
      <c r="G32" s="153">
        <v>1</v>
      </c>
      <c r="H32" s="33"/>
      <c r="I32" s="34"/>
    </row>
    <row r="33" spans="2:11">
      <c r="B33" s="148">
        <v>19</v>
      </c>
      <c r="C33" s="63"/>
      <c r="D33" s="151" t="s">
        <v>389</v>
      </c>
      <c r="E33" s="157"/>
      <c r="F33" s="153" t="s">
        <v>375</v>
      </c>
      <c r="G33" s="153">
        <v>1</v>
      </c>
      <c r="H33" s="33"/>
      <c r="I33" s="34"/>
    </row>
    <row r="34" spans="2:11" s="13" customFormat="1">
      <c r="B34" s="18"/>
      <c r="C34" s="19"/>
      <c r="D34" s="20"/>
      <c r="E34" s="20"/>
      <c r="F34" s="21"/>
      <c r="G34" s="31"/>
      <c r="H34" s="35"/>
      <c r="I34" s="36"/>
    </row>
    <row r="35" spans="2:11">
      <c r="B35" s="9"/>
      <c r="C35" s="9"/>
      <c r="D35" s="14"/>
      <c r="E35" s="14"/>
      <c r="F35" s="14" t="s">
        <v>6</v>
      </c>
      <c r="G35" s="32"/>
      <c r="H35" s="33"/>
      <c r="I35" s="34"/>
    </row>
    <row r="37" spans="2:11" s="15" customFormat="1" ht="12.75" customHeight="1">
      <c r="C37" s="16" t="str">
        <f>'1,1'!C28</f>
        <v>Piezīmes:</v>
      </c>
    </row>
    <row r="38" spans="2:11" s="15" customFormat="1" ht="45" customHeight="1">
      <c r="B38" s="268" t="str">
        <f>'1,1'!B29:H29</f>
        <v xml:space="preserve"> Visas atsauces uz materiālu un izstrādājumu izgatavotājfirmām, kuras norādītas būvprojektā, liecina tikai par šo materiālu un izstrādājumu tehniskajiem parametriem un kvalitātes līmeni, to nomaiņa ir iespējama ar citiem tehniski un kvalitatīvi ekvivalentiem materiāliem un izstrādājumiem, iepriekš saskaņojot tos ar projekta autoriem un uzrādot atbilstības sertifikātus.</v>
      </c>
      <c r="C38" s="268"/>
      <c r="D38" s="268"/>
      <c r="E38" s="268"/>
      <c r="F38" s="268"/>
      <c r="G38" s="268"/>
      <c r="H38" s="268"/>
      <c r="I38" s="268"/>
    </row>
    <row r="39" spans="2:11" s="15" customFormat="1" ht="96" customHeight="1">
      <c r="B39" s="268"/>
      <c r="C39" s="268"/>
      <c r="D39" s="268"/>
      <c r="E39" s="268"/>
      <c r="F39" s="268"/>
      <c r="G39" s="268"/>
      <c r="H39" s="268"/>
      <c r="I39" s="268"/>
      <c r="J39" s="268"/>
      <c r="K39" s="268"/>
    </row>
    <row r="40" spans="2:11" s="15" customFormat="1" ht="12.75" customHeight="1">
      <c r="C40" s="17"/>
    </row>
    <row r="41" spans="2:11">
      <c r="B41" s="2" t="s">
        <v>0</v>
      </c>
    </row>
    <row r="42" spans="2:11" ht="14.25" customHeight="1">
      <c r="D42" s="22" t="s">
        <v>1</v>
      </c>
      <c r="E42" s="22"/>
    </row>
    <row r="43" spans="2:11">
      <c r="D43" s="23" t="s">
        <v>10</v>
      </c>
      <c r="E43" s="23"/>
      <c r="F43" s="24"/>
    </row>
    <row r="46" spans="2:11">
      <c r="B46" s="37" t="str">
        <f>'1,1'!B37</f>
        <v>Pārbaudīja:</v>
      </c>
      <c r="C46" s="38"/>
      <c r="D46" s="39"/>
      <c r="E46" s="39"/>
    </row>
    <row r="47" spans="2:11">
      <c r="B47" s="38"/>
      <c r="C47" s="40"/>
      <c r="D47" s="22" t="str">
        <f>'1,1'!D38</f>
        <v>Dzintra Cīrule</v>
      </c>
      <c r="E47" s="22"/>
    </row>
    <row r="48" spans="2:11">
      <c r="B48" s="38"/>
      <c r="C48" s="41"/>
      <c r="D48" s="23" t="str">
        <f>'1,1'!D39</f>
        <v>Sertifikāta Nr.10-0363</v>
      </c>
      <c r="E48" s="23"/>
    </row>
  </sheetData>
  <mergeCells count="15">
    <mergeCell ref="B7:I7"/>
    <mergeCell ref="B1:D1"/>
    <mergeCell ref="B2:I2"/>
    <mergeCell ref="D3:I3"/>
    <mergeCell ref="D4:I4"/>
    <mergeCell ref="D5:I5"/>
    <mergeCell ref="B39:I39"/>
    <mergeCell ref="J39:K39"/>
    <mergeCell ref="B11:B12"/>
    <mergeCell ref="C11:C12"/>
    <mergeCell ref="F11:F12"/>
    <mergeCell ref="G11:G12"/>
    <mergeCell ref="B38:I38"/>
    <mergeCell ref="D11:E12"/>
    <mergeCell ref="D13:E13"/>
  </mergeCells>
  <printOptions horizontalCentered="1"/>
  <pageMargins left="0.27559055118110237" right="0.27559055118110237" top="0.74803149606299213" bottom="0.74803149606299213" header="0.31496062992125984" footer="0.31496062992125984"/>
  <pageSetup paperSize="9" scale="75"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K31"/>
  <sheetViews>
    <sheetView showZeros="0" view="pageBreakPreview" zoomScale="80" zoomScaleNormal="100" zoomScaleSheetLayoutView="80" workbookViewId="0">
      <selection activeCell="E20" sqref="E20"/>
    </sheetView>
  </sheetViews>
  <sheetFormatPr defaultColWidth="9.08984375" defaultRowHeight="14"/>
  <cols>
    <col min="1" max="1" width="9.08984375" style="2"/>
    <col min="2" max="2" width="12.08984375" style="2" customWidth="1"/>
    <col min="3" max="3" width="16.26953125" style="2" hidden="1" customWidth="1"/>
    <col min="4" max="4" width="40.26953125" style="2" customWidth="1"/>
    <col min="5" max="5" width="21.08984375" style="2" customWidth="1"/>
    <col min="6" max="6" width="8.08984375" style="2" customWidth="1"/>
    <col min="7" max="8" width="9.08984375" style="2"/>
    <col min="9" max="9" width="20.7265625" style="2" customWidth="1"/>
    <col min="10" max="10" width="9.08984375" style="2"/>
    <col min="11" max="11" width="9.08984375" style="2" hidden="1" customWidth="1"/>
    <col min="12" max="16384" width="9.08984375" style="2"/>
  </cols>
  <sheetData>
    <row r="1" spans="2:9" s="6" customFormat="1">
      <c r="B1" s="270" t="s">
        <v>15</v>
      </c>
      <c r="C1" s="270"/>
      <c r="D1" s="270"/>
      <c r="E1" s="42"/>
      <c r="F1" s="25" t="str">
        <f ca="1">MID(CELL("filename",B1), FIND("]", CELL("filename",B1))+ 1, 255)</f>
        <v>2,9</v>
      </c>
      <c r="G1" s="25"/>
      <c r="H1" s="25"/>
      <c r="I1" s="25"/>
    </row>
    <row r="2" spans="2:9" s="6" customFormat="1">
      <c r="B2" s="271" t="str">
        <f>D13</f>
        <v>Videonovērošanas sistēma</v>
      </c>
      <c r="C2" s="271"/>
      <c r="D2" s="271"/>
      <c r="E2" s="271"/>
      <c r="F2" s="271"/>
      <c r="G2" s="271"/>
      <c r="H2" s="271"/>
      <c r="I2" s="271"/>
    </row>
    <row r="3" spans="2:9" ht="47.25" customHeight="1">
      <c r="B3" s="3" t="s">
        <v>2</v>
      </c>
      <c r="D3" s="278" t="str">
        <f>'1,1'!D3</f>
        <v>Nacionālais rehabilitācjas centrs "Vaivari"</v>
      </c>
      <c r="E3" s="278"/>
      <c r="F3" s="278"/>
      <c r="G3" s="278"/>
      <c r="H3" s="278"/>
      <c r="I3" s="278"/>
    </row>
    <row r="4" spans="2:9" ht="40.65" customHeight="1">
      <c r="B4" s="3" t="s">
        <v>3</v>
      </c>
      <c r="D4" s="278" t="str">
        <f>'1,1'!D4</f>
        <v xml:space="preserve">Valsts sabiedrība ar ierobežotu atbildību "Nacionālais rehabilitācjas centrs "Vaivari""
ēkas 6 un 7. stāva ziemeļu spārna telpas platībā 1360m2 (7. stāvs) </v>
      </c>
      <c r="E4" s="278"/>
      <c r="F4" s="278"/>
      <c r="G4" s="278"/>
      <c r="H4" s="278"/>
      <c r="I4" s="278"/>
    </row>
    <row r="5" spans="2:9">
      <c r="B5" s="3" t="s">
        <v>4</v>
      </c>
      <c r="D5" s="278" t="str">
        <f>'1,1'!D5:H5</f>
        <v>Asaru prospekts 61, Jūrmala</v>
      </c>
      <c r="E5" s="278"/>
      <c r="F5" s="278"/>
      <c r="G5" s="278"/>
      <c r="H5" s="278"/>
      <c r="I5" s="278"/>
    </row>
    <row r="6" spans="2:9">
      <c r="B6" s="3" t="s">
        <v>13</v>
      </c>
      <c r="D6" s="4" t="str">
        <f>'1,1'!D6</f>
        <v>Nr.1-37/17/005/ERAF</v>
      </c>
      <c r="E6" s="4"/>
      <c r="F6" s="4"/>
      <c r="G6" s="10"/>
      <c r="H6" s="26"/>
      <c r="I6" s="26"/>
    </row>
    <row r="7" spans="2:9" ht="33.75" customHeight="1">
      <c r="B7" s="269" t="str">
        <f>'1,1'!B7:H7</f>
        <v>Apjomi sastādīti pamatojoties  SIA „Baltex Group” būvprojekta rasējumiem un specifikācijām</v>
      </c>
      <c r="C7" s="269"/>
      <c r="D7" s="269"/>
      <c r="E7" s="269"/>
      <c r="F7" s="269"/>
      <c r="G7" s="269"/>
      <c r="H7" s="269"/>
      <c r="I7" s="269"/>
    </row>
    <row r="8" spans="2:9">
      <c r="B8" s="5"/>
      <c r="C8" s="5"/>
      <c r="F8" s="8"/>
      <c r="G8" s="10"/>
      <c r="H8" s="10"/>
      <c r="I8" s="7"/>
    </row>
    <row r="9" spans="2:9" ht="15" customHeight="1">
      <c r="B9" s="12"/>
      <c r="C9" s="12"/>
      <c r="D9" s="1" t="str">
        <f>'1,1'!D9</f>
        <v>Apjomi sastādīti:  2018.gada 2. marts</v>
      </c>
      <c r="E9" s="1"/>
      <c r="H9" s="11"/>
      <c r="I9" s="11"/>
    </row>
    <row r="10" spans="2:9" ht="15.5">
      <c r="B10" s="12"/>
      <c r="C10" s="12"/>
    </row>
    <row r="11" spans="2:9" ht="14.25" customHeight="1">
      <c r="B11" s="272" t="s">
        <v>5</v>
      </c>
      <c r="C11" s="273"/>
      <c r="D11" s="281" t="s">
        <v>7</v>
      </c>
      <c r="E11" s="282"/>
      <c r="F11" s="276" t="s">
        <v>8</v>
      </c>
      <c r="G11" s="277" t="s">
        <v>9</v>
      </c>
      <c r="H11" s="33"/>
      <c r="I11" s="34"/>
    </row>
    <row r="12" spans="2:9" ht="59.25" customHeight="1">
      <c r="B12" s="272"/>
      <c r="C12" s="274"/>
      <c r="D12" s="283"/>
      <c r="E12" s="284"/>
      <c r="F12" s="276"/>
      <c r="G12" s="277"/>
      <c r="H12" s="33"/>
      <c r="I12" s="34"/>
    </row>
    <row r="13" spans="2:9" ht="15.5">
      <c r="B13" s="27"/>
      <c r="C13" s="28"/>
      <c r="D13" s="279" t="s">
        <v>29</v>
      </c>
      <c r="E13" s="280"/>
      <c r="F13" s="29"/>
      <c r="G13" s="30"/>
      <c r="H13" s="33"/>
      <c r="I13" s="34"/>
    </row>
    <row r="14" spans="2:9" ht="15.5">
      <c r="B14" s="57"/>
      <c r="C14" s="58"/>
      <c r="D14" s="146" t="s">
        <v>52</v>
      </c>
      <c r="E14" s="147"/>
      <c r="F14" s="60"/>
      <c r="G14" s="61"/>
      <c r="H14" s="33"/>
      <c r="I14" s="34"/>
    </row>
    <row r="15" spans="2:9" ht="25">
      <c r="B15" s="158">
        <v>1</v>
      </c>
      <c r="C15" s="63"/>
      <c r="D15" s="149" t="s">
        <v>390</v>
      </c>
      <c r="E15" s="149" t="s">
        <v>391</v>
      </c>
      <c r="F15" s="152" t="s">
        <v>14</v>
      </c>
      <c r="G15" s="150">
        <v>1</v>
      </c>
      <c r="H15" s="33"/>
      <c r="I15" s="34"/>
    </row>
    <row r="16" spans="2:9">
      <c r="B16" s="148">
        <v>2</v>
      </c>
      <c r="C16" s="63"/>
      <c r="D16" s="149" t="s">
        <v>392</v>
      </c>
      <c r="E16" s="149" t="s">
        <v>393</v>
      </c>
      <c r="F16" s="150" t="s">
        <v>36</v>
      </c>
      <c r="G16" s="150">
        <v>70</v>
      </c>
      <c r="H16" s="33"/>
      <c r="I16" s="34"/>
    </row>
    <row r="17" spans="2:11" s="13" customFormat="1">
      <c r="B17" s="18"/>
      <c r="C17" s="19"/>
      <c r="D17" s="20"/>
      <c r="E17" s="20"/>
      <c r="F17" s="21"/>
      <c r="G17" s="31"/>
      <c r="H17" s="35"/>
      <c r="I17" s="36"/>
    </row>
    <row r="18" spans="2:11">
      <c r="B18" s="9"/>
      <c r="C18" s="9"/>
      <c r="D18" s="14"/>
      <c r="E18" s="14"/>
      <c r="F18" s="14" t="s">
        <v>6</v>
      </c>
      <c r="G18" s="32"/>
      <c r="H18" s="33"/>
      <c r="I18" s="34"/>
    </row>
    <row r="20" spans="2:11" s="15" customFormat="1" ht="12.75" customHeight="1">
      <c r="C20" s="16" t="str">
        <f>'1,1'!C28</f>
        <v>Piezīmes:</v>
      </c>
    </row>
    <row r="21" spans="2:11" s="15" customFormat="1" ht="45" customHeight="1">
      <c r="B21" s="268" t="str">
        <f>'1,1'!B29:H29</f>
        <v xml:space="preserve"> Visas atsauces uz materiālu un izstrādājumu izgatavotājfirmām, kuras norādītas būvprojektā, liecina tikai par šo materiālu un izstrādājumu tehniskajiem parametriem un kvalitātes līmeni, to nomaiņa ir iespējama ar citiem tehniski un kvalitatīvi ekvivalentiem materiāliem un izstrādājumiem, iepriekš saskaņojot tos ar projekta autoriem un uzrādot atbilstības sertifikātus.</v>
      </c>
      <c r="C21" s="268"/>
      <c r="D21" s="268"/>
      <c r="E21" s="268"/>
      <c r="F21" s="268"/>
      <c r="G21" s="268"/>
      <c r="H21" s="268"/>
      <c r="I21" s="268"/>
    </row>
    <row r="22" spans="2:11" s="15" customFormat="1" ht="96" customHeight="1">
      <c r="B22" s="268"/>
      <c r="C22" s="268"/>
      <c r="D22" s="268"/>
      <c r="E22" s="268"/>
      <c r="F22" s="268"/>
      <c r="G22" s="268"/>
      <c r="H22" s="268"/>
      <c r="I22" s="268"/>
      <c r="J22" s="268"/>
      <c r="K22" s="268"/>
    </row>
    <row r="23" spans="2:11" s="15" customFormat="1" ht="12.75" customHeight="1">
      <c r="C23" s="17"/>
    </row>
    <row r="24" spans="2:11">
      <c r="B24" s="2" t="s">
        <v>0</v>
      </c>
    </row>
    <row r="25" spans="2:11" ht="14.25" customHeight="1">
      <c r="D25" s="22" t="s">
        <v>1</v>
      </c>
      <c r="E25" s="22"/>
    </row>
    <row r="26" spans="2:11">
      <c r="D26" s="23" t="s">
        <v>10</v>
      </c>
      <c r="E26" s="23"/>
      <c r="F26" s="24"/>
    </row>
    <row r="29" spans="2:11">
      <c r="B29" s="37" t="str">
        <f>'1,1'!B37</f>
        <v>Pārbaudīja:</v>
      </c>
      <c r="C29" s="38"/>
      <c r="D29" s="39"/>
      <c r="E29" s="39"/>
    </row>
    <row r="30" spans="2:11">
      <c r="B30" s="38"/>
      <c r="C30" s="40"/>
      <c r="D30" s="22" t="str">
        <f>'1,1'!D38</f>
        <v>Dzintra Cīrule</v>
      </c>
      <c r="E30" s="22"/>
    </row>
    <row r="31" spans="2:11">
      <c r="B31" s="38"/>
      <c r="C31" s="41"/>
      <c r="D31" s="23" t="str">
        <f>'1,1'!D39</f>
        <v>Sertifikāta Nr.10-0363</v>
      </c>
      <c r="E31" s="23"/>
    </row>
  </sheetData>
  <mergeCells count="15">
    <mergeCell ref="B7:I7"/>
    <mergeCell ref="B1:D1"/>
    <mergeCell ref="B2:I2"/>
    <mergeCell ref="D3:I3"/>
    <mergeCell ref="D4:I4"/>
    <mergeCell ref="D5:I5"/>
    <mergeCell ref="B22:I22"/>
    <mergeCell ref="J22:K22"/>
    <mergeCell ref="B11:B12"/>
    <mergeCell ref="C11:C12"/>
    <mergeCell ref="F11:F12"/>
    <mergeCell ref="G11:G12"/>
    <mergeCell ref="B21:I21"/>
    <mergeCell ref="D11:E12"/>
    <mergeCell ref="D13:E13"/>
  </mergeCells>
  <printOptions horizontalCentered="1"/>
  <pageMargins left="0.27559055118110237" right="0.27559055118110237" top="0.74803149606299213" bottom="0.74803149606299213" header="0.31496062992125984" footer="0.31496062992125984"/>
  <pageSetup paperSize="9" scale="75" orientation="portrait"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K60"/>
  <sheetViews>
    <sheetView showZeros="0" view="pageBreakPreview" topLeftCell="A12" zoomScale="80" zoomScaleNormal="100" zoomScaleSheetLayoutView="80" workbookViewId="0">
      <selection activeCell="E43" sqref="E43"/>
    </sheetView>
  </sheetViews>
  <sheetFormatPr defaultColWidth="9.08984375" defaultRowHeight="14"/>
  <cols>
    <col min="1" max="1" width="9.08984375" style="2"/>
    <col min="2" max="2" width="12.08984375" style="2" customWidth="1"/>
    <col min="3" max="3" width="16.26953125" style="2" hidden="1" customWidth="1"/>
    <col min="4" max="4" width="40.26953125" style="2" customWidth="1"/>
    <col min="5" max="5" width="21.6328125" style="2" customWidth="1"/>
    <col min="6" max="6" width="8.08984375" style="2" customWidth="1"/>
    <col min="7" max="8" width="9.08984375" style="2"/>
    <col min="9" max="9" width="20.7265625" style="2" customWidth="1"/>
    <col min="10" max="10" width="9.08984375" style="2"/>
    <col min="11" max="11" width="9.08984375" style="2" hidden="1" customWidth="1"/>
    <col min="12" max="16384" width="9.08984375" style="2"/>
  </cols>
  <sheetData>
    <row r="1" spans="2:9" s="6" customFormat="1">
      <c r="B1" s="270" t="s">
        <v>15</v>
      </c>
      <c r="C1" s="270"/>
      <c r="D1" s="270"/>
      <c r="E1" s="42"/>
      <c r="F1" s="25" t="str">
        <f ca="1">MID(CELL("filename",B1), FIND("]", CELL("filename",B1))+ 1, 255)</f>
        <v>2,10</v>
      </c>
      <c r="G1" s="25"/>
      <c r="H1" s="25"/>
      <c r="I1" s="25"/>
    </row>
    <row r="2" spans="2:9" s="6" customFormat="1">
      <c r="B2" s="271" t="str">
        <f>D13</f>
        <v>Ugunsdzēsības automātikas sistēma</v>
      </c>
      <c r="C2" s="271"/>
      <c r="D2" s="271"/>
      <c r="E2" s="271"/>
      <c r="F2" s="271"/>
      <c r="G2" s="271"/>
      <c r="H2" s="271"/>
      <c r="I2" s="271"/>
    </row>
    <row r="3" spans="2:9" ht="47.25" customHeight="1">
      <c r="B3" s="3" t="s">
        <v>2</v>
      </c>
      <c r="D3" s="278" t="str">
        <f>'1,1'!D3</f>
        <v>Nacionālais rehabilitācjas centrs "Vaivari"</v>
      </c>
      <c r="E3" s="278"/>
      <c r="F3" s="278"/>
      <c r="G3" s="278"/>
      <c r="H3" s="278"/>
      <c r="I3" s="278"/>
    </row>
    <row r="4" spans="2:9" ht="40.65" customHeight="1">
      <c r="B4" s="3" t="s">
        <v>3</v>
      </c>
      <c r="D4" s="278" t="str">
        <f>'1,1'!D4</f>
        <v xml:space="preserve">Valsts sabiedrība ar ierobežotu atbildību "Nacionālais rehabilitācjas centrs "Vaivari""
ēkas 6 un 7. stāva ziemeļu spārna telpas platībā 1360m2 (7. stāvs) </v>
      </c>
      <c r="E4" s="278"/>
      <c r="F4" s="278"/>
      <c r="G4" s="278"/>
      <c r="H4" s="278"/>
      <c r="I4" s="278"/>
    </row>
    <row r="5" spans="2:9">
      <c r="B5" s="3" t="s">
        <v>4</v>
      </c>
      <c r="D5" s="278" t="str">
        <f>'1,1'!D5:H5</f>
        <v>Asaru prospekts 61, Jūrmala</v>
      </c>
      <c r="E5" s="278"/>
      <c r="F5" s="278"/>
      <c r="G5" s="278"/>
      <c r="H5" s="278"/>
      <c r="I5" s="278"/>
    </row>
    <row r="6" spans="2:9">
      <c r="B6" s="3" t="s">
        <v>13</v>
      </c>
      <c r="D6" s="4" t="str">
        <f>'1,1'!D6</f>
        <v>Nr.1-37/17/005/ERAF</v>
      </c>
      <c r="E6" s="4"/>
      <c r="F6" s="4"/>
      <c r="G6" s="10"/>
      <c r="H6" s="26"/>
      <c r="I6" s="26"/>
    </row>
    <row r="7" spans="2:9" ht="33.75" customHeight="1">
      <c r="B7" s="269" t="str">
        <f>'1,1'!B7:H7</f>
        <v>Apjomi sastādīti pamatojoties  SIA „Baltex Group” būvprojekta rasējumiem un specifikācijām</v>
      </c>
      <c r="C7" s="269"/>
      <c r="D7" s="269"/>
      <c r="E7" s="269"/>
      <c r="F7" s="269"/>
      <c r="G7" s="269"/>
      <c r="H7" s="269"/>
      <c r="I7" s="269"/>
    </row>
    <row r="8" spans="2:9">
      <c r="B8" s="5"/>
      <c r="C8" s="5"/>
      <c r="F8" s="8"/>
      <c r="G8" s="10"/>
      <c r="H8" s="10"/>
      <c r="I8" s="7"/>
    </row>
    <row r="9" spans="2:9" ht="15" customHeight="1">
      <c r="B9" s="12"/>
      <c r="C9" s="12"/>
      <c r="D9" s="1" t="str">
        <f>'1,1'!D9</f>
        <v>Apjomi sastādīti:  2018.gada 2. marts</v>
      </c>
      <c r="E9" s="1"/>
      <c r="H9" s="11"/>
      <c r="I9" s="11"/>
    </row>
    <row r="10" spans="2:9" ht="15.5">
      <c r="B10" s="12"/>
      <c r="C10" s="12"/>
    </row>
    <row r="11" spans="2:9" ht="14.25" customHeight="1">
      <c r="B11" s="272" t="s">
        <v>5</v>
      </c>
      <c r="C11" s="273"/>
      <c r="D11" s="281" t="s">
        <v>7</v>
      </c>
      <c r="E11" s="282"/>
      <c r="F11" s="276" t="s">
        <v>8</v>
      </c>
      <c r="G11" s="277" t="s">
        <v>9</v>
      </c>
      <c r="H11" s="33"/>
      <c r="I11" s="34"/>
    </row>
    <row r="12" spans="2:9" ht="59.25" customHeight="1">
      <c r="B12" s="272"/>
      <c r="C12" s="274"/>
      <c r="D12" s="283"/>
      <c r="E12" s="284"/>
      <c r="F12" s="276"/>
      <c r="G12" s="277"/>
      <c r="H12" s="33"/>
      <c r="I12" s="34"/>
    </row>
    <row r="13" spans="2:9" ht="15.5">
      <c r="B13" s="27"/>
      <c r="C13" s="28"/>
      <c r="D13" s="279" t="s">
        <v>30</v>
      </c>
      <c r="E13" s="280"/>
      <c r="F13" s="29"/>
      <c r="G13" s="30"/>
      <c r="H13" s="33"/>
      <c r="I13" s="34"/>
    </row>
    <row r="14" spans="2:9" ht="15.5">
      <c r="B14" s="57"/>
      <c r="C14" s="58"/>
      <c r="D14" s="159" t="s">
        <v>52</v>
      </c>
      <c r="E14" s="147"/>
      <c r="F14" s="60"/>
      <c r="G14" s="61"/>
      <c r="H14" s="33"/>
      <c r="I14" s="34"/>
    </row>
    <row r="15" spans="2:9">
      <c r="B15" s="57"/>
      <c r="C15" s="160"/>
      <c r="D15" s="161" t="s">
        <v>394</v>
      </c>
      <c r="E15" s="161"/>
      <c r="F15" s="161"/>
      <c r="G15" s="161"/>
      <c r="H15" s="33"/>
      <c r="I15" s="34"/>
    </row>
    <row r="16" spans="2:9">
      <c r="B16" s="162">
        <v>1</v>
      </c>
      <c r="C16" s="63"/>
      <c r="D16" s="151" t="s">
        <v>395</v>
      </c>
      <c r="E16" s="156" t="s">
        <v>396</v>
      </c>
      <c r="F16" s="163" t="s">
        <v>14</v>
      </c>
      <c r="G16" s="155">
        <v>57</v>
      </c>
      <c r="H16" s="33"/>
      <c r="I16" s="34"/>
    </row>
    <row r="17" spans="2:9">
      <c r="B17" s="164">
        <v>2</v>
      </c>
      <c r="C17" s="63"/>
      <c r="D17" s="151" t="s">
        <v>397</v>
      </c>
      <c r="E17" s="156" t="s">
        <v>398</v>
      </c>
      <c r="F17" s="163" t="s">
        <v>14</v>
      </c>
      <c r="G17" s="155">
        <v>57</v>
      </c>
      <c r="H17" s="33"/>
      <c r="I17" s="34"/>
    </row>
    <row r="18" spans="2:9">
      <c r="B18" s="162">
        <v>3</v>
      </c>
      <c r="C18" s="63"/>
      <c r="D18" s="151" t="s">
        <v>399</v>
      </c>
      <c r="E18" s="156" t="s">
        <v>400</v>
      </c>
      <c r="F18" s="163" t="s">
        <v>14</v>
      </c>
      <c r="G18" s="155">
        <v>57</v>
      </c>
      <c r="H18" s="33"/>
      <c r="I18" s="34"/>
    </row>
    <row r="19" spans="2:9">
      <c r="B19" s="162">
        <v>4</v>
      </c>
      <c r="C19" s="63"/>
      <c r="D19" s="151" t="s">
        <v>401</v>
      </c>
      <c r="E19" s="156" t="s">
        <v>402</v>
      </c>
      <c r="F19" s="163" t="s">
        <v>14</v>
      </c>
      <c r="G19" s="155">
        <v>57</v>
      </c>
      <c r="H19" s="33"/>
      <c r="I19" s="34"/>
    </row>
    <row r="20" spans="2:9">
      <c r="B20" s="164">
        <v>5</v>
      </c>
      <c r="C20" s="63"/>
      <c r="D20" s="151" t="s">
        <v>403</v>
      </c>
      <c r="E20" s="156" t="s">
        <v>404</v>
      </c>
      <c r="F20" s="163" t="s">
        <v>375</v>
      </c>
      <c r="G20" s="155">
        <v>4</v>
      </c>
      <c r="H20" s="33"/>
      <c r="I20" s="34"/>
    </row>
    <row r="21" spans="2:9">
      <c r="B21" s="162">
        <v>6</v>
      </c>
      <c r="C21" s="63"/>
      <c r="D21" s="151" t="s">
        <v>405</v>
      </c>
      <c r="E21" s="156" t="s">
        <v>406</v>
      </c>
      <c r="F21" s="163" t="s">
        <v>375</v>
      </c>
      <c r="G21" s="155">
        <v>1</v>
      </c>
      <c r="H21" s="33"/>
      <c r="I21" s="34"/>
    </row>
    <row r="22" spans="2:9">
      <c r="B22" s="164">
        <v>7</v>
      </c>
      <c r="C22" s="63"/>
      <c r="D22" s="151" t="s">
        <v>407</v>
      </c>
      <c r="E22" s="156" t="s">
        <v>408</v>
      </c>
      <c r="F22" s="163" t="s">
        <v>14</v>
      </c>
      <c r="G22" s="155">
        <v>2</v>
      </c>
      <c r="H22" s="33"/>
      <c r="I22" s="34"/>
    </row>
    <row r="23" spans="2:9">
      <c r="B23" s="164">
        <v>8</v>
      </c>
      <c r="C23" s="63"/>
      <c r="D23" s="151" t="s">
        <v>409</v>
      </c>
      <c r="E23" s="156" t="s">
        <v>410</v>
      </c>
      <c r="F23" s="163" t="s">
        <v>14</v>
      </c>
      <c r="G23" s="155">
        <v>2</v>
      </c>
      <c r="H23" s="33"/>
      <c r="I23" s="34"/>
    </row>
    <row r="24" spans="2:9">
      <c r="B24" s="164">
        <v>9</v>
      </c>
      <c r="C24" s="63"/>
      <c r="D24" s="151" t="s">
        <v>411</v>
      </c>
      <c r="E24" s="156"/>
      <c r="F24" s="163" t="s">
        <v>14</v>
      </c>
      <c r="G24" s="155">
        <v>22</v>
      </c>
      <c r="H24" s="33"/>
      <c r="I24" s="34"/>
    </row>
    <row r="25" spans="2:9">
      <c r="B25" s="165"/>
      <c r="C25" s="63"/>
      <c r="D25" s="161" t="s">
        <v>412</v>
      </c>
      <c r="E25" s="161"/>
      <c r="F25" s="166"/>
      <c r="G25" s="166"/>
      <c r="H25" s="33"/>
      <c r="I25" s="34"/>
    </row>
    <row r="26" spans="2:9">
      <c r="B26" s="164">
        <v>10</v>
      </c>
      <c r="C26" s="63"/>
      <c r="D26" s="151" t="s">
        <v>413</v>
      </c>
      <c r="E26" s="156"/>
      <c r="F26" s="163" t="s">
        <v>414</v>
      </c>
      <c r="G26" s="155">
        <f>G21</f>
        <v>1</v>
      </c>
      <c r="H26" s="33"/>
      <c r="I26" s="34"/>
    </row>
    <row r="27" spans="2:9" ht="25">
      <c r="B27" s="164">
        <v>11</v>
      </c>
      <c r="C27" s="63"/>
      <c r="D27" s="151" t="s">
        <v>392</v>
      </c>
      <c r="E27" s="156" t="s">
        <v>415</v>
      </c>
      <c r="F27" s="163" t="s">
        <v>36</v>
      </c>
      <c r="G27" s="155">
        <v>350</v>
      </c>
      <c r="H27" s="33"/>
      <c r="I27" s="34"/>
    </row>
    <row r="28" spans="2:9" ht="25">
      <c r="B28" s="164">
        <v>12</v>
      </c>
      <c r="C28" s="63"/>
      <c r="D28" s="151" t="s">
        <v>416</v>
      </c>
      <c r="E28" s="156" t="s">
        <v>417</v>
      </c>
      <c r="F28" s="163" t="s">
        <v>36</v>
      </c>
      <c r="G28" s="155">
        <v>150</v>
      </c>
      <c r="H28" s="33"/>
      <c r="I28" s="34"/>
    </row>
    <row r="29" spans="2:9">
      <c r="B29" s="164">
        <v>13</v>
      </c>
      <c r="C29" s="63"/>
      <c r="D29" s="151" t="s">
        <v>418</v>
      </c>
      <c r="E29" s="156" t="s">
        <v>419</v>
      </c>
      <c r="F29" s="163" t="s">
        <v>36</v>
      </c>
      <c r="G29" s="155">
        <v>5</v>
      </c>
      <c r="H29" s="33"/>
      <c r="I29" s="34"/>
    </row>
    <row r="30" spans="2:9">
      <c r="B30" s="164">
        <v>14</v>
      </c>
      <c r="C30" s="63"/>
      <c r="D30" s="151" t="s">
        <v>377</v>
      </c>
      <c r="E30" s="157"/>
      <c r="F30" s="153" t="s">
        <v>36</v>
      </c>
      <c r="G30" s="167">
        <v>100</v>
      </c>
      <c r="H30" s="33"/>
      <c r="I30" s="34"/>
    </row>
    <row r="31" spans="2:9">
      <c r="B31" s="164">
        <v>15</v>
      </c>
      <c r="C31" s="63"/>
      <c r="D31" s="149" t="s">
        <v>420</v>
      </c>
      <c r="E31" s="157"/>
      <c r="F31" s="153" t="s">
        <v>414</v>
      </c>
      <c r="G31" s="167">
        <v>1</v>
      </c>
      <c r="H31" s="33"/>
      <c r="I31" s="34"/>
    </row>
    <row r="32" spans="2:9">
      <c r="B32" s="164">
        <v>16</v>
      </c>
      <c r="C32" s="63"/>
      <c r="D32" s="149" t="s">
        <v>421</v>
      </c>
      <c r="E32" s="157"/>
      <c r="F32" s="153" t="s">
        <v>422</v>
      </c>
      <c r="G32" s="155">
        <v>5</v>
      </c>
      <c r="H32" s="33"/>
      <c r="I32" s="34"/>
    </row>
    <row r="33" spans="2:9">
      <c r="B33" s="164">
        <v>17</v>
      </c>
      <c r="C33" s="63"/>
      <c r="D33" s="149" t="s">
        <v>423</v>
      </c>
      <c r="E33" s="151" t="s">
        <v>424</v>
      </c>
      <c r="F33" s="153" t="s">
        <v>414</v>
      </c>
      <c r="G33" s="155">
        <v>1</v>
      </c>
      <c r="H33" s="33"/>
      <c r="I33" s="34"/>
    </row>
    <row r="34" spans="2:9">
      <c r="B34" s="168"/>
      <c r="C34" s="169"/>
      <c r="D34" s="170" t="s">
        <v>425</v>
      </c>
      <c r="E34" s="170"/>
      <c r="F34" s="171"/>
      <c r="G34" s="171"/>
      <c r="H34" s="33"/>
      <c r="I34" s="34"/>
    </row>
    <row r="35" spans="2:9">
      <c r="B35" s="148">
        <v>18</v>
      </c>
      <c r="C35" s="63"/>
      <c r="D35" s="172" t="s">
        <v>426</v>
      </c>
      <c r="E35" s="173" t="s">
        <v>427</v>
      </c>
      <c r="F35" s="153" t="s">
        <v>14</v>
      </c>
      <c r="G35" s="153">
        <v>1</v>
      </c>
      <c r="H35" s="33"/>
      <c r="I35" s="34"/>
    </row>
    <row r="36" spans="2:9" ht="14.5">
      <c r="B36" s="57"/>
      <c r="C36" s="58"/>
      <c r="D36" s="174" t="s">
        <v>428</v>
      </c>
      <c r="E36" s="147"/>
      <c r="F36" s="60"/>
      <c r="G36" s="61"/>
      <c r="H36" s="33"/>
      <c r="I36" s="34"/>
    </row>
    <row r="37" spans="2:9">
      <c r="B37" s="175">
        <v>19</v>
      </c>
      <c r="C37" s="63"/>
      <c r="D37" s="151" t="s">
        <v>429</v>
      </c>
      <c r="E37" s="50" t="s">
        <v>430</v>
      </c>
      <c r="F37" s="163" t="s">
        <v>375</v>
      </c>
      <c r="G37" s="152">
        <v>2</v>
      </c>
      <c r="H37" s="33"/>
      <c r="I37" s="34"/>
    </row>
    <row r="38" spans="2:9">
      <c r="B38" s="175">
        <v>20</v>
      </c>
      <c r="C38" s="63"/>
      <c r="D38" s="151" t="s">
        <v>431</v>
      </c>
      <c r="E38" s="50" t="s">
        <v>432</v>
      </c>
      <c r="F38" s="152" t="s">
        <v>14</v>
      </c>
      <c r="G38" s="152">
        <v>20</v>
      </c>
      <c r="H38" s="33"/>
      <c r="I38" s="34"/>
    </row>
    <row r="39" spans="2:9">
      <c r="B39" s="175">
        <v>21</v>
      </c>
      <c r="C39" s="63"/>
      <c r="D39" s="151" t="s">
        <v>433</v>
      </c>
      <c r="E39" s="50" t="s">
        <v>434</v>
      </c>
      <c r="F39" s="152" t="s">
        <v>14</v>
      </c>
      <c r="G39" s="152">
        <v>5</v>
      </c>
      <c r="H39" s="33"/>
      <c r="I39" s="34"/>
    </row>
    <row r="40" spans="2:9">
      <c r="B40" s="175">
        <v>22</v>
      </c>
      <c r="C40" s="63"/>
      <c r="D40" s="151" t="s">
        <v>435</v>
      </c>
      <c r="E40" s="50" t="s">
        <v>436</v>
      </c>
      <c r="F40" s="152" t="s">
        <v>14</v>
      </c>
      <c r="G40" s="152">
        <v>20</v>
      </c>
      <c r="H40" s="33"/>
      <c r="I40" s="34"/>
    </row>
    <row r="41" spans="2:9" ht="25">
      <c r="B41" s="175">
        <v>23</v>
      </c>
      <c r="C41" s="63"/>
      <c r="D41" s="151" t="s">
        <v>437</v>
      </c>
      <c r="E41" s="50"/>
      <c r="F41" s="163" t="s">
        <v>375</v>
      </c>
      <c r="G41" s="152">
        <v>25</v>
      </c>
      <c r="H41" s="33"/>
      <c r="I41" s="34"/>
    </row>
    <row r="42" spans="2:9">
      <c r="B42" s="175">
        <v>24</v>
      </c>
      <c r="C42" s="63"/>
      <c r="D42" s="151" t="s">
        <v>438</v>
      </c>
      <c r="E42" s="50" t="s">
        <v>439</v>
      </c>
      <c r="F42" s="152" t="s">
        <v>440</v>
      </c>
      <c r="G42" s="152">
        <v>900</v>
      </c>
      <c r="H42" s="33"/>
      <c r="I42" s="34"/>
    </row>
    <row r="43" spans="2:9">
      <c r="B43" s="175">
        <v>25</v>
      </c>
      <c r="C43" s="63"/>
      <c r="D43" s="151" t="s">
        <v>377</v>
      </c>
      <c r="E43" s="50"/>
      <c r="F43" s="152" t="s">
        <v>440</v>
      </c>
      <c r="G43" s="152">
        <v>400</v>
      </c>
      <c r="H43" s="33"/>
      <c r="I43" s="34"/>
    </row>
    <row r="44" spans="2:9">
      <c r="B44" s="175">
        <v>26</v>
      </c>
      <c r="C44" s="63"/>
      <c r="D44" s="149" t="s">
        <v>423</v>
      </c>
      <c r="E44" s="50" t="s">
        <v>424</v>
      </c>
      <c r="F44" s="163" t="s">
        <v>375</v>
      </c>
      <c r="G44" s="155">
        <v>1</v>
      </c>
      <c r="H44" s="33"/>
      <c r="I44" s="34"/>
    </row>
    <row r="45" spans="2:9">
      <c r="B45" s="175">
        <v>27</v>
      </c>
      <c r="C45" s="63"/>
      <c r="D45" s="151" t="s">
        <v>420</v>
      </c>
      <c r="E45" s="50"/>
      <c r="F45" s="163" t="s">
        <v>375</v>
      </c>
      <c r="G45" s="152">
        <v>1</v>
      </c>
      <c r="H45" s="33"/>
      <c r="I45" s="34"/>
    </row>
    <row r="46" spans="2:9" s="13" customFormat="1">
      <c r="B46" s="18"/>
      <c r="C46" s="19"/>
      <c r="D46" s="20"/>
      <c r="E46" s="20"/>
      <c r="F46" s="21"/>
      <c r="G46" s="31"/>
      <c r="H46" s="35"/>
      <c r="I46" s="36"/>
    </row>
    <row r="47" spans="2:9">
      <c r="B47" s="9"/>
      <c r="C47" s="9"/>
      <c r="D47" s="14"/>
      <c r="E47" s="14"/>
      <c r="F47" s="14" t="s">
        <v>6</v>
      </c>
      <c r="G47" s="32"/>
      <c r="H47" s="33"/>
      <c r="I47" s="34"/>
    </row>
    <row r="49" spans="2:11" s="15" customFormat="1" ht="12.75" customHeight="1">
      <c r="C49" s="16" t="str">
        <f>'1,1'!C28</f>
        <v>Piezīmes:</v>
      </c>
    </row>
    <row r="50" spans="2:11" s="15" customFormat="1" ht="45" customHeight="1">
      <c r="B50" s="268" t="str">
        <f>'1,1'!B29:H29</f>
        <v xml:space="preserve"> Visas atsauces uz materiālu un izstrādājumu izgatavotājfirmām, kuras norādītas būvprojektā, liecina tikai par šo materiālu un izstrādājumu tehniskajiem parametriem un kvalitātes līmeni, to nomaiņa ir iespējama ar citiem tehniski un kvalitatīvi ekvivalentiem materiāliem un izstrādājumiem, iepriekš saskaņojot tos ar projekta autoriem un uzrādot atbilstības sertifikātus.</v>
      </c>
      <c r="C50" s="268"/>
      <c r="D50" s="268"/>
      <c r="E50" s="268"/>
      <c r="F50" s="268"/>
      <c r="G50" s="268"/>
      <c r="H50" s="268"/>
      <c r="I50" s="268"/>
    </row>
    <row r="51" spans="2:11" s="15" customFormat="1" ht="96" customHeight="1">
      <c r="B51" s="268"/>
      <c r="C51" s="268"/>
      <c r="D51" s="268"/>
      <c r="E51" s="268"/>
      <c r="F51" s="268"/>
      <c r="G51" s="268"/>
      <c r="H51" s="268"/>
      <c r="I51" s="268"/>
      <c r="J51" s="268"/>
      <c r="K51" s="268"/>
    </row>
    <row r="52" spans="2:11" s="15" customFormat="1" ht="12.75" customHeight="1">
      <c r="C52" s="17"/>
    </row>
    <row r="53" spans="2:11">
      <c r="B53" s="2" t="s">
        <v>0</v>
      </c>
    </row>
    <row r="54" spans="2:11" ht="14.25" customHeight="1">
      <c r="D54" s="22" t="s">
        <v>1</v>
      </c>
      <c r="E54" s="22"/>
    </row>
    <row r="55" spans="2:11">
      <c r="D55" s="23" t="s">
        <v>10</v>
      </c>
      <c r="E55" s="23"/>
      <c r="F55" s="24"/>
    </row>
    <row r="58" spans="2:11">
      <c r="B58" s="37" t="str">
        <f>'1,1'!B37</f>
        <v>Pārbaudīja:</v>
      </c>
      <c r="C58" s="38"/>
      <c r="D58" s="39"/>
      <c r="E58" s="39"/>
    </row>
    <row r="59" spans="2:11">
      <c r="B59" s="38"/>
      <c r="C59" s="40"/>
      <c r="D59" s="22" t="str">
        <f>'1,1'!D38</f>
        <v>Dzintra Cīrule</v>
      </c>
      <c r="E59" s="22"/>
    </row>
    <row r="60" spans="2:11">
      <c r="B60" s="38"/>
      <c r="C60" s="41"/>
      <c r="D60" s="23" t="str">
        <f>'1,1'!D39</f>
        <v>Sertifikāta Nr.10-0363</v>
      </c>
      <c r="E60" s="23"/>
    </row>
  </sheetData>
  <mergeCells count="15">
    <mergeCell ref="B7:I7"/>
    <mergeCell ref="B1:D1"/>
    <mergeCell ref="B2:I2"/>
    <mergeCell ref="D3:I3"/>
    <mergeCell ref="D4:I4"/>
    <mergeCell ref="D5:I5"/>
    <mergeCell ref="B51:I51"/>
    <mergeCell ref="J51:K51"/>
    <mergeCell ref="B11:B12"/>
    <mergeCell ref="C11:C12"/>
    <mergeCell ref="F11:F12"/>
    <mergeCell ref="G11:G12"/>
    <mergeCell ref="B50:I50"/>
    <mergeCell ref="D11:E12"/>
    <mergeCell ref="D13:E13"/>
  </mergeCells>
  <printOptions horizontalCentered="1"/>
  <pageMargins left="0.27559055118110237" right="0.27559055118110237" top="0.74803149606299213" bottom="0.74803149606299213" header="0.31496062992125984" footer="0.31496062992125984"/>
  <pageSetup paperSize="9" scale="75" orientation="portrait"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J71"/>
  <sheetViews>
    <sheetView showZeros="0" view="pageBreakPreview" topLeftCell="A38" zoomScale="80" zoomScaleNormal="100" zoomScaleSheetLayoutView="80" workbookViewId="0">
      <selection activeCell="D19" sqref="D19:D20"/>
    </sheetView>
  </sheetViews>
  <sheetFormatPr defaultColWidth="9.08984375" defaultRowHeight="14"/>
  <cols>
    <col min="1" max="1" width="9.08984375" style="2"/>
    <col min="2" max="2" width="12.08984375" style="2" customWidth="1"/>
    <col min="3" max="3" width="16.26953125" style="2" hidden="1" customWidth="1"/>
    <col min="4" max="4" width="40.26953125" style="2" customWidth="1"/>
    <col min="5" max="5" width="8.08984375" style="2" customWidth="1"/>
    <col min="6" max="7" width="9.08984375" style="2"/>
    <col min="8" max="8" width="20.7265625" style="2" customWidth="1"/>
    <col min="9" max="9" width="9.08984375" style="2"/>
    <col min="10" max="10" width="9.08984375" style="2" hidden="1" customWidth="1"/>
    <col min="11" max="16384" width="9.08984375" style="2"/>
  </cols>
  <sheetData>
    <row r="1" spans="2:8" s="6" customFormat="1">
      <c r="B1" s="270" t="s">
        <v>15</v>
      </c>
      <c r="C1" s="270"/>
      <c r="D1" s="270"/>
      <c r="E1" s="25" t="str">
        <f ca="1">MID(CELL("filename",B1), FIND("]", CELL("filename",B1))+ 1, 255)</f>
        <v>2,11</v>
      </c>
      <c r="F1" s="25"/>
      <c r="G1" s="25"/>
      <c r="H1" s="25"/>
    </row>
    <row r="2" spans="2:8" s="6" customFormat="1">
      <c r="B2" s="271" t="str">
        <f>D13</f>
        <v>Māsu izsaukuma sistēma</v>
      </c>
      <c r="C2" s="271"/>
      <c r="D2" s="271"/>
      <c r="E2" s="271"/>
      <c r="F2" s="271"/>
      <c r="G2" s="271"/>
      <c r="H2" s="271"/>
    </row>
    <row r="3" spans="2:8" ht="47.25" customHeight="1">
      <c r="B3" s="3" t="s">
        <v>2</v>
      </c>
      <c r="D3" s="278" t="str">
        <f>'1,1'!D3</f>
        <v>Nacionālais rehabilitācjas centrs "Vaivari"</v>
      </c>
      <c r="E3" s="278"/>
      <c r="F3" s="278"/>
      <c r="G3" s="278"/>
      <c r="H3" s="278"/>
    </row>
    <row r="4" spans="2:8" ht="40.65" customHeight="1">
      <c r="B4" s="3" t="s">
        <v>3</v>
      </c>
      <c r="D4" s="278" t="str">
        <f>'1,1'!D4</f>
        <v xml:space="preserve">Valsts sabiedrība ar ierobežotu atbildību "Nacionālais rehabilitācjas centrs "Vaivari""
ēkas 6 un 7. stāva ziemeļu spārna telpas platībā 1360m2 (7. stāvs) </v>
      </c>
      <c r="E4" s="278"/>
      <c r="F4" s="278"/>
      <c r="G4" s="278"/>
      <c r="H4" s="278"/>
    </row>
    <row r="5" spans="2:8">
      <c r="B5" s="3" t="s">
        <v>4</v>
      </c>
      <c r="D5" s="278" t="str">
        <f>'1,1'!D5:H5</f>
        <v>Asaru prospekts 61, Jūrmala</v>
      </c>
      <c r="E5" s="278"/>
      <c r="F5" s="278"/>
      <c r="G5" s="278"/>
      <c r="H5" s="278"/>
    </row>
    <row r="6" spans="2:8">
      <c r="B6" s="3" t="s">
        <v>13</v>
      </c>
      <c r="D6" s="4" t="str">
        <f>'1,1'!D6</f>
        <v>Nr.1-37/17/005/ERAF</v>
      </c>
      <c r="E6" s="4"/>
      <c r="F6" s="10"/>
      <c r="G6" s="26"/>
      <c r="H6" s="26"/>
    </row>
    <row r="7" spans="2:8" ht="33.75" customHeight="1">
      <c r="B7" s="269" t="str">
        <f>'1,1'!B7:H7</f>
        <v>Apjomi sastādīti pamatojoties  SIA „Baltex Group” būvprojekta rasējumiem un specifikācijām</v>
      </c>
      <c r="C7" s="269"/>
      <c r="D7" s="269"/>
      <c r="E7" s="269"/>
      <c r="F7" s="269"/>
      <c r="G7" s="269"/>
      <c r="H7" s="269"/>
    </row>
    <row r="8" spans="2:8">
      <c r="B8" s="5"/>
      <c r="C8" s="5"/>
      <c r="E8" s="8"/>
      <c r="F8" s="10"/>
      <c r="G8" s="10"/>
      <c r="H8" s="7"/>
    </row>
    <row r="9" spans="2:8" ht="15" customHeight="1">
      <c r="B9" s="12"/>
      <c r="C9" s="12"/>
      <c r="D9" s="1" t="str">
        <f>'1,1'!D9</f>
        <v>Apjomi sastādīti:  2018.gada 2. marts</v>
      </c>
      <c r="G9" s="11"/>
      <c r="H9" s="11"/>
    </row>
    <row r="10" spans="2:8" ht="15.5">
      <c r="B10" s="12"/>
      <c r="C10" s="12"/>
    </row>
    <row r="11" spans="2:8" ht="14.25" customHeight="1">
      <c r="B11" s="272" t="s">
        <v>5</v>
      </c>
      <c r="C11" s="273"/>
      <c r="D11" s="275" t="s">
        <v>7</v>
      </c>
      <c r="E11" s="276" t="s">
        <v>8</v>
      </c>
      <c r="F11" s="277" t="s">
        <v>9</v>
      </c>
      <c r="G11" s="33"/>
      <c r="H11" s="34"/>
    </row>
    <row r="12" spans="2:8" ht="59.25" customHeight="1">
      <c r="B12" s="272"/>
      <c r="C12" s="274"/>
      <c r="D12" s="275"/>
      <c r="E12" s="276"/>
      <c r="F12" s="277"/>
      <c r="G12" s="33"/>
      <c r="H12" s="34"/>
    </row>
    <row r="13" spans="2:8" ht="15.5">
      <c r="B13" s="27"/>
      <c r="C13" s="28"/>
      <c r="D13" s="279" t="s">
        <v>31</v>
      </c>
      <c r="E13" s="280"/>
      <c r="F13" s="30"/>
      <c r="G13" s="33"/>
      <c r="H13" s="34"/>
    </row>
    <row r="14" spans="2:8" ht="15.5">
      <c r="B14" s="176"/>
      <c r="C14" s="177"/>
      <c r="D14" s="146" t="s">
        <v>441</v>
      </c>
      <c r="E14" s="178"/>
      <c r="F14" s="179"/>
      <c r="G14" s="33"/>
      <c r="H14" s="34"/>
    </row>
    <row r="15" spans="2:8">
      <c r="B15" s="57">
        <v>1</v>
      </c>
      <c r="C15" s="58"/>
      <c r="D15" s="180" t="s">
        <v>442</v>
      </c>
      <c r="E15" s="181" t="s">
        <v>44</v>
      </c>
      <c r="F15" s="182">
        <v>1</v>
      </c>
      <c r="G15" s="33"/>
      <c r="H15" s="34"/>
    </row>
    <row r="16" spans="2:8">
      <c r="B16" s="57">
        <v>2</v>
      </c>
      <c r="C16" s="58"/>
      <c r="D16" s="180" t="s">
        <v>443</v>
      </c>
      <c r="E16" s="183" t="s">
        <v>44</v>
      </c>
      <c r="F16" s="182">
        <v>1</v>
      </c>
      <c r="G16" s="33"/>
      <c r="H16" s="34"/>
    </row>
    <row r="17" spans="2:8">
      <c r="B17" s="57">
        <v>3</v>
      </c>
      <c r="C17" s="58"/>
      <c r="D17" s="180" t="s">
        <v>444</v>
      </c>
      <c r="E17" s="183" t="s">
        <v>44</v>
      </c>
      <c r="F17" s="182">
        <v>1</v>
      </c>
      <c r="G17" s="33"/>
      <c r="H17" s="34"/>
    </row>
    <row r="18" spans="2:8">
      <c r="B18" s="57">
        <v>4</v>
      </c>
      <c r="C18" s="58"/>
      <c r="D18" s="186" t="s">
        <v>445</v>
      </c>
      <c r="E18" s="183" t="s">
        <v>44</v>
      </c>
      <c r="F18" s="182">
        <v>1</v>
      </c>
      <c r="G18" s="33"/>
      <c r="H18" s="34"/>
    </row>
    <row r="19" spans="2:8">
      <c r="B19" s="57">
        <v>5</v>
      </c>
      <c r="C19" s="58"/>
      <c r="D19" s="186" t="s">
        <v>446</v>
      </c>
      <c r="E19" s="183" t="s">
        <v>44</v>
      </c>
      <c r="F19" s="182">
        <v>1</v>
      </c>
      <c r="G19" s="33"/>
      <c r="H19" s="34"/>
    </row>
    <row r="20" spans="2:8">
      <c r="B20" s="57">
        <v>6</v>
      </c>
      <c r="C20" s="58"/>
      <c r="D20" s="187" t="s">
        <v>447</v>
      </c>
      <c r="E20" s="183" t="s">
        <v>44</v>
      </c>
      <c r="F20" s="182">
        <v>1</v>
      </c>
      <c r="G20" s="33"/>
      <c r="H20" s="34"/>
    </row>
    <row r="21" spans="2:8">
      <c r="B21" s="57">
        <v>7</v>
      </c>
      <c r="C21" s="58"/>
      <c r="D21" s="186" t="s">
        <v>448</v>
      </c>
      <c r="E21" s="183" t="s">
        <v>44</v>
      </c>
      <c r="F21" s="182">
        <v>13</v>
      </c>
      <c r="G21" s="33"/>
      <c r="H21" s="34"/>
    </row>
    <row r="22" spans="2:8" ht="25.5">
      <c r="B22" s="57">
        <v>8</v>
      </c>
      <c r="C22" s="58"/>
      <c r="D22" s="186" t="s">
        <v>449</v>
      </c>
      <c r="E22" s="183" t="s">
        <v>44</v>
      </c>
      <c r="F22" s="182">
        <v>13</v>
      </c>
      <c r="G22" s="33"/>
      <c r="H22" s="34"/>
    </row>
    <row r="23" spans="2:8">
      <c r="B23" s="57">
        <v>9</v>
      </c>
      <c r="C23" s="58"/>
      <c r="D23" s="186" t="s">
        <v>450</v>
      </c>
      <c r="E23" s="183" t="s">
        <v>44</v>
      </c>
      <c r="F23" s="182">
        <v>13</v>
      </c>
      <c r="G23" s="33"/>
      <c r="H23" s="34"/>
    </row>
    <row r="24" spans="2:8">
      <c r="B24" s="57">
        <v>10</v>
      </c>
      <c r="C24" s="58"/>
      <c r="D24" s="186" t="s">
        <v>451</v>
      </c>
      <c r="E24" s="183" t="s">
        <v>44</v>
      </c>
      <c r="F24" s="182">
        <v>13</v>
      </c>
      <c r="G24" s="33"/>
      <c r="H24" s="34"/>
    </row>
    <row r="25" spans="2:8">
      <c r="B25" s="57">
        <v>11</v>
      </c>
      <c r="C25" s="58"/>
      <c r="D25" s="186" t="s">
        <v>452</v>
      </c>
      <c r="E25" s="183" t="s">
        <v>44</v>
      </c>
      <c r="F25" s="182">
        <v>26</v>
      </c>
      <c r="G25" s="33"/>
      <c r="H25" s="34"/>
    </row>
    <row r="26" spans="2:8" ht="25.5">
      <c r="B26" s="57">
        <v>12</v>
      </c>
      <c r="C26" s="58"/>
      <c r="D26" s="186" t="s">
        <v>453</v>
      </c>
      <c r="E26" s="183" t="s">
        <v>44</v>
      </c>
      <c r="F26" s="182">
        <v>26</v>
      </c>
      <c r="G26" s="33"/>
      <c r="H26" s="34"/>
    </row>
    <row r="27" spans="2:8">
      <c r="B27" s="57">
        <v>13</v>
      </c>
      <c r="C27" s="58"/>
      <c r="D27" s="186" t="s">
        <v>454</v>
      </c>
      <c r="E27" s="183" t="s">
        <v>44</v>
      </c>
      <c r="F27" s="182">
        <v>4</v>
      </c>
      <c r="G27" s="33"/>
      <c r="H27" s="34"/>
    </row>
    <row r="28" spans="2:8" ht="25.5">
      <c r="B28" s="57">
        <v>14</v>
      </c>
      <c r="C28" s="58"/>
      <c r="D28" s="186" t="s">
        <v>455</v>
      </c>
      <c r="E28" s="183" t="s">
        <v>44</v>
      </c>
      <c r="F28" s="182">
        <v>4</v>
      </c>
      <c r="G28" s="33"/>
      <c r="H28" s="34"/>
    </row>
    <row r="29" spans="2:8">
      <c r="B29" s="57">
        <v>15</v>
      </c>
      <c r="C29" s="58"/>
      <c r="D29" s="186" t="s">
        <v>456</v>
      </c>
      <c r="E29" s="183" t="s">
        <v>44</v>
      </c>
      <c r="F29" s="182">
        <v>22</v>
      </c>
      <c r="G29" s="33"/>
      <c r="H29" s="34"/>
    </row>
    <row r="30" spans="2:8" ht="25.5">
      <c r="B30" s="57">
        <v>16</v>
      </c>
      <c r="C30" s="58"/>
      <c r="D30" s="186" t="s">
        <v>457</v>
      </c>
      <c r="E30" s="183" t="s">
        <v>44</v>
      </c>
      <c r="F30" s="182">
        <v>22</v>
      </c>
      <c r="G30" s="33"/>
      <c r="H30" s="34"/>
    </row>
    <row r="31" spans="2:8">
      <c r="B31" s="57">
        <v>17</v>
      </c>
      <c r="C31" s="58"/>
      <c r="D31" s="186" t="s">
        <v>458</v>
      </c>
      <c r="E31" s="183" t="s">
        <v>44</v>
      </c>
      <c r="F31" s="182">
        <v>13</v>
      </c>
      <c r="G31" s="33"/>
      <c r="H31" s="34"/>
    </row>
    <row r="32" spans="2:8" ht="25.5">
      <c r="B32" s="57">
        <v>18</v>
      </c>
      <c r="C32" s="58"/>
      <c r="D32" s="186" t="s">
        <v>459</v>
      </c>
      <c r="E32" s="183" t="s">
        <v>44</v>
      </c>
      <c r="F32" s="182">
        <v>13</v>
      </c>
      <c r="G32" s="33"/>
      <c r="H32" s="34"/>
    </row>
    <row r="33" spans="2:8" ht="25.5">
      <c r="B33" s="57">
        <v>19</v>
      </c>
      <c r="C33" s="58"/>
      <c r="D33" s="186" t="s">
        <v>460</v>
      </c>
      <c r="E33" s="183" t="s">
        <v>44</v>
      </c>
      <c r="F33" s="182">
        <v>15</v>
      </c>
      <c r="G33" s="33"/>
      <c r="H33" s="34"/>
    </row>
    <row r="34" spans="2:8" ht="25.5">
      <c r="B34" s="57">
        <v>20</v>
      </c>
      <c r="C34" s="58"/>
      <c r="D34" s="186" t="s">
        <v>461</v>
      </c>
      <c r="E34" s="183" t="s">
        <v>44</v>
      </c>
      <c r="F34" s="182">
        <v>15</v>
      </c>
      <c r="G34" s="33"/>
      <c r="H34" s="34"/>
    </row>
    <row r="35" spans="2:8" ht="25.5">
      <c r="B35" s="57">
        <v>21</v>
      </c>
      <c r="C35" s="58"/>
      <c r="D35" s="186" t="s">
        <v>462</v>
      </c>
      <c r="E35" s="183" t="s">
        <v>44</v>
      </c>
      <c r="F35" s="182">
        <v>15</v>
      </c>
      <c r="G35" s="33"/>
      <c r="H35" s="34"/>
    </row>
    <row r="36" spans="2:8" ht="25.5">
      <c r="B36" s="57">
        <v>22</v>
      </c>
      <c r="C36" s="58"/>
      <c r="D36" s="186" t="s">
        <v>463</v>
      </c>
      <c r="E36" s="183" t="s">
        <v>44</v>
      </c>
      <c r="F36" s="182">
        <v>14</v>
      </c>
      <c r="G36" s="33"/>
      <c r="H36" s="34"/>
    </row>
    <row r="37" spans="2:8">
      <c r="B37" s="57">
        <v>23</v>
      </c>
      <c r="C37" s="58"/>
      <c r="D37" s="186" t="s">
        <v>464</v>
      </c>
      <c r="E37" s="183" t="s">
        <v>44</v>
      </c>
      <c r="F37" s="182">
        <v>1</v>
      </c>
      <c r="G37" s="33"/>
      <c r="H37" s="34"/>
    </row>
    <row r="38" spans="2:8">
      <c r="B38" s="57">
        <v>24</v>
      </c>
      <c r="C38" s="58"/>
      <c r="D38" s="186" t="s">
        <v>465</v>
      </c>
      <c r="E38" s="183" t="s">
        <v>44</v>
      </c>
      <c r="F38" s="182">
        <v>2</v>
      </c>
      <c r="G38" s="33"/>
      <c r="H38" s="34"/>
    </row>
    <row r="39" spans="2:8" ht="25.5">
      <c r="B39" s="57">
        <v>25</v>
      </c>
      <c r="C39" s="58"/>
      <c r="D39" s="186" t="s">
        <v>466</v>
      </c>
      <c r="E39" s="183" t="s">
        <v>44</v>
      </c>
      <c r="F39" s="182">
        <v>2</v>
      </c>
      <c r="G39" s="33"/>
      <c r="H39" s="34"/>
    </row>
    <row r="40" spans="2:8">
      <c r="B40" s="57">
        <v>26</v>
      </c>
      <c r="C40" s="58"/>
      <c r="D40" s="186" t="s">
        <v>467</v>
      </c>
      <c r="E40" s="183" t="s">
        <v>44</v>
      </c>
      <c r="F40" s="182">
        <v>2</v>
      </c>
      <c r="G40" s="33"/>
      <c r="H40" s="34"/>
    </row>
    <row r="41" spans="2:8">
      <c r="B41" s="57">
        <v>27</v>
      </c>
      <c r="C41" s="58"/>
      <c r="D41" s="56" t="s">
        <v>468</v>
      </c>
      <c r="E41" s="183" t="s">
        <v>44</v>
      </c>
      <c r="F41" s="184">
        <v>1</v>
      </c>
      <c r="G41" s="33"/>
      <c r="H41" s="34"/>
    </row>
    <row r="42" spans="2:8">
      <c r="B42" s="57">
        <v>28</v>
      </c>
      <c r="C42" s="58"/>
      <c r="D42" s="56" t="s">
        <v>469</v>
      </c>
      <c r="E42" s="183" t="s">
        <v>44</v>
      </c>
      <c r="F42" s="184">
        <v>1</v>
      </c>
      <c r="G42" s="33"/>
      <c r="H42" s="34"/>
    </row>
    <row r="43" spans="2:8">
      <c r="B43" s="57">
        <v>29</v>
      </c>
      <c r="C43" s="58"/>
      <c r="D43" s="186" t="s">
        <v>470</v>
      </c>
      <c r="E43" s="183" t="s">
        <v>44</v>
      </c>
      <c r="F43" s="182">
        <v>1</v>
      </c>
      <c r="G43" s="33"/>
      <c r="H43" s="34"/>
    </row>
    <row r="44" spans="2:8">
      <c r="B44" s="57">
        <v>30</v>
      </c>
      <c r="C44" s="58"/>
      <c r="D44" s="56" t="s">
        <v>471</v>
      </c>
      <c r="E44" s="185" t="s">
        <v>36</v>
      </c>
      <c r="F44" s="185">
        <v>100</v>
      </c>
      <c r="G44" s="33"/>
      <c r="H44" s="34"/>
    </row>
    <row r="45" spans="2:8" ht="25.5">
      <c r="B45" s="57">
        <v>31</v>
      </c>
      <c r="C45" s="58"/>
      <c r="D45" s="186" t="s">
        <v>472</v>
      </c>
      <c r="E45" s="181" t="s">
        <v>36</v>
      </c>
      <c r="F45" s="182">
        <v>140</v>
      </c>
      <c r="G45" s="33"/>
      <c r="H45" s="34"/>
    </row>
    <row r="46" spans="2:8">
      <c r="B46" s="57">
        <v>32</v>
      </c>
      <c r="C46" s="58"/>
      <c r="D46" s="186" t="s">
        <v>473</v>
      </c>
      <c r="E46" s="183" t="s">
        <v>61</v>
      </c>
      <c r="F46" s="182">
        <v>1</v>
      </c>
      <c r="G46" s="33"/>
      <c r="H46" s="34"/>
    </row>
    <row r="47" spans="2:8">
      <c r="B47" s="57">
        <v>33</v>
      </c>
      <c r="C47" s="58"/>
      <c r="D47" s="186" t="s">
        <v>474</v>
      </c>
      <c r="E47" s="181" t="s">
        <v>36</v>
      </c>
      <c r="F47" s="182">
        <v>500</v>
      </c>
      <c r="G47" s="33"/>
      <c r="H47" s="34"/>
    </row>
    <row r="48" spans="2:8">
      <c r="B48" s="57">
        <v>34</v>
      </c>
      <c r="C48" s="58"/>
      <c r="D48" s="186" t="s">
        <v>475</v>
      </c>
      <c r="E48" s="181" t="s">
        <v>36</v>
      </c>
      <c r="F48" s="182">
        <v>180</v>
      </c>
      <c r="G48" s="33"/>
      <c r="H48" s="34"/>
    </row>
    <row r="49" spans="2:10">
      <c r="B49" s="57">
        <v>35</v>
      </c>
      <c r="C49" s="58"/>
      <c r="D49" s="186" t="s">
        <v>476</v>
      </c>
      <c r="E49" s="181" t="s">
        <v>36</v>
      </c>
      <c r="F49" s="182">
        <v>15</v>
      </c>
      <c r="G49" s="33"/>
      <c r="H49" s="34"/>
    </row>
    <row r="50" spans="2:10">
      <c r="B50" s="57">
        <v>36</v>
      </c>
      <c r="C50" s="58"/>
      <c r="D50" s="186" t="s">
        <v>477</v>
      </c>
      <c r="E50" s="181" t="s">
        <v>36</v>
      </c>
      <c r="F50" s="182">
        <v>30</v>
      </c>
      <c r="G50" s="33"/>
      <c r="H50" s="34"/>
    </row>
    <row r="51" spans="2:10" ht="25">
      <c r="B51" s="57">
        <v>37</v>
      </c>
      <c r="C51" s="58"/>
      <c r="D51" s="56" t="s">
        <v>478</v>
      </c>
      <c r="E51" s="185" t="s">
        <v>36</v>
      </c>
      <c r="F51" s="184">
        <v>180</v>
      </c>
      <c r="G51" s="33"/>
      <c r="H51" s="34"/>
    </row>
    <row r="52" spans="2:10">
      <c r="B52" s="57">
        <v>38</v>
      </c>
      <c r="C52" s="58"/>
      <c r="D52" s="186" t="s">
        <v>479</v>
      </c>
      <c r="E52" s="181" t="s">
        <v>36</v>
      </c>
      <c r="F52" s="182">
        <v>260</v>
      </c>
      <c r="G52" s="33"/>
      <c r="H52" s="34"/>
    </row>
    <row r="53" spans="2:10">
      <c r="B53" s="57">
        <v>39</v>
      </c>
      <c r="C53" s="58"/>
      <c r="D53" s="186" t="s">
        <v>480</v>
      </c>
      <c r="E53" s="181" t="s">
        <v>36</v>
      </c>
      <c r="F53" s="182">
        <v>26</v>
      </c>
      <c r="G53" s="33"/>
      <c r="H53" s="34"/>
    </row>
    <row r="54" spans="2:10">
      <c r="B54" s="57">
        <v>40</v>
      </c>
      <c r="C54" s="58"/>
      <c r="D54" s="186" t="s">
        <v>481</v>
      </c>
      <c r="E54" s="183" t="s">
        <v>44</v>
      </c>
      <c r="F54" s="182">
        <v>52</v>
      </c>
      <c r="G54" s="33"/>
      <c r="H54" s="34"/>
    </row>
    <row r="55" spans="2:10">
      <c r="B55" s="57">
        <v>41</v>
      </c>
      <c r="C55" s="58"/>
      <c r="D55" s="186" t="s">
        <v>482</v>
      </c>
      <c r="E55" s="183" t="s">
        <v>44</v>
      </c>
      <c r="F55" s="182">
        <v>44</v>
      </c>
      <c r="G55" s="33"/>
      <c r="H55" s="34"/>
    </row>
    <row r="56" spans="2:10" ht="25.5">
      <c r="B56" s="57">
        <v>42</v>
      </c>
      <c r="C56" s="58"/>
      <c r="D56" s="186" t="s">
        <v>483</v>
      </c>
      <c r="E56" s="181" t="s">
        <v>36</v>
      </c>
      <c r="F56" s="182">
        <v>26</v>
      </c>
      <c r="G56" s="33"/>
      <c r="H56" s="34"/>
    </row>
    <row r="57" spans="2:10" s="13" customFormat="1">
      <c r="B57" s="18"/>
      <c r="C57" s="19"/>
      <c r="D57" s="20"/>
      <c r="E57" s="21"/>
      <c r="F57" s="31"/>
      <c r="G57" s="35"/>
      <c r="H57" s="36"/>
    </row>
    <row r="58" spans="2:10">
      <c r="B58" s="9"/>
      <c r="C58" s="9"/>
      <c r="D58" s="14"/>
      <c r="E58" s="14" t="s">
        <v>6</v>
      </c>
      <c r="F58" s="32"/>
      <c r="G58" s="33"/>
      <c r="H58" s="34"/>
    </row>
    <row r="60" spans="2:10" s="15" customFormat="1" ht="12.75" customHeight="1">
      <c r="C60" s="16" t="str">
        <f>'1,1'!C28</f>
        <v>Piezīmes:</v>
      </c>
    </row>
    <row r="61" spans="2:10" s="15" customFormat="1" ht="45" customHeight="1">
      <c r="B61" s="268" t="str">
        <f>'1,1'!B29:H29</f>
        <v xml:space="preserve"> Visas atsauces uz materiālu un izstrādājumu izgatavotājfirmām, kuras norādītas būvprojektā, liecina tikai par šo materiālu un izstrādājumu tehniskajiem parametriem un kvalitātes līmeni, to nomaiņa ir iespējama ar citiem tehniski un kvalitatīvi ekvivalentiem materiāliem un izstrādājumiem, iepriekš saskaņojot tos ar projekta autoriem un uzrādot atbilstības sertifikātus.</v>
      </c>
      <c r="C61" s="268"/>
      <c r="D61" s="268"/>
      <c r="E61" s="268"/>
      <c r="F61" s="268"/>
      <c r="G61" s="268"/>
      <c r="H61" s="268"/>
    </row>
    <row r="62" spans="2:10" s="15" customFormat="1" ht="96" customHeight="1">
      <c r="B62" s="268"/>
      <c r="C62" s="268"/>
      <c r="D62" s="268"/>
      <c r="E62" s="268"/>
      <c r="F62" s="268"/>
      <c r="G62" s="268"/>
      <c r="H62" s="268"/>
      <c r="I62" s="268"/>
      <c r="J62" s="268"/>
    </row>
    <row r="63" spans="2:10" s="15" customFormat="1" ht="12.75" customHeight="1">
      <c r="C63" s="17"/>
    </row>
    <row r="64" spans="2:10">
      <c r="B64" s="2" t="s">
        <v>0</v>
      </c>
    </row>
    <row r="65" spans="2:5" ht="14.25" customHeight="1">
      <c r="D65" s="22" t="s">
        <v>1</v>
      </c>
    </row>
    <row r="66" spans="2:5">
      <c r="D66" s="23" t="s">
        <v>10</v>
      </c>
      <c r="E66" s="24"/>
    </row>
    <row r="69" spans="2:5">
      <c r="B69" s="37" t="str">
        <f>'1,1'!B37</f>
        <v>Pārbaudīja:</v>
      </c>
      <c r="C69" s="38"/>
      <c r="D69" s="39"/>
    </row>
    <row r="70" spans="2:5">
      <c r="B70" s="38"/>
      <c r="C70" s="40"/>
      <c r="D70" s="22" t="str">
        <f>'1,1'!D38</f>
        <v>Dzintra Cīrule</v>
      </c>
    </row>
    <row r="71" spans="2:5">
      <c r="B71" s="38"/>
      <c r="C71" s="41"/>
      <c r="D71" s="23" t="str">
        <f>'1,1'!D39</f>
        <v>Sertifikāta Nr.10-0363</v>
      </c>
    </row>
  </sheetData>
  <mergeCells count="15">
    <mergeCell ref="B7:H7"/>
    <mergeCell ref="B1:D1"/>
    <mergeCell ref="B2:H2"/>
    <mergeCell ref="D3:H3"/>
    <mergeCell ref="D4:H4"/>
    <mergeCell ref="D5:H5"/>
    <mergeCell ref="B62:H62"/>
    <mergeCell ref="I62:J62"/>
    <mergeCell ref="B11:B12"/>
    <mergeCell ref="C11:C12"/>
    <mergeCell ref="D11:D12"/>
    <mergeCell ref="E11:E12"/>
    <mergeCell ref="F11:F12"/>
    <mergeCell ref="B61:H61"/>
    <mergeCell ref="D13:E13"/>
  </mergeCells>
  <printOptions horizontalCentered="1"/>
  <pageMargins left="0.27559055118110237" right="0.27559055118110237" top="0.74803149606299213" bottom="0.74803149606299213" header="0.31496062992125984" footer="0.31496062992125984"/>
  <pageSetup paperSize="9" scale="75" orientation="portrait"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J67"/>
  <sheetViews>
    <sheetView showZeros="0" view="pageBreakPreview" topLeftCell="A33" zoomScale="80" zoomScaleNormal="100" zoomScaleSheetLayoutView="80" workbookViewId="0">
      <selection activeCell="D29" sqref="D29:D52"/>
    </sheetView>
  </sheetViews>
  <sheetFormatPr defaultColWidth="9.08984375" defaultRowHeight="14"/>
  <cols>
    <col min="1" max="1" width="9.08984375" style="2"/>
    <col min="2" max="2" width="12.08984375" style="2" customWidth="1"/>
    <col min="3" max="3" width="16.26953125" style="2" hidden="1" customWidth="1"/>
    <col min="4" max="4" width="40.26953125" style="2" customWidth="1"/>
    <col min="5" max="5" width="8.08984375" style="2" customWidth="1"/>
    <col min="6" max="7" width="9.08984375" style="2"/>
    <col min="8" max="8" width="20.7265625" style="2" customWidth="1"/>
    <col min="9" max="9" width="9.08984375" style="2"/>
    <col min="10" max="10" width="9.08984375" style="2" hidden="1" customWidth="1"/>
    <col min="11" max="16384" width="9.08984375" style="2"/>
  </cols>
  <sheetData>
    <row r="1" spans="2:8" s="6" customFormat="1">
      <c r="B1" s="270" t="s">
        <v>15</v>
      </c>
      <c r="C1" s="270"/>
      <c r="D1" s="270"/>
      <c r="E1" s="25" t="str">
        <f ca="1">MID(CELL("filename",B1), FIND("]", CELL("filename",B1))+ 1, 255)</f>
        <v>2,12</v>
      </c>
      <c r="F1" s="25"/>
      <c r="G1" s="25"/>
      <c r="H1" s="25"/>
    </row>
    <row r="2" spans="2:8" s="6" customFormat="1">
      <c r="B2" s="271" t="str">
        <f>D13</f>
        <v>Medicīnas gāzu sistēma</v>
      </c>
      <c r="C2" s="271"/>
      <c r="D2" s="271"/>
      <c r="E2" s="271"/>
      <c r="F2" s="271"/>
      <c r="G2" s="271"/>
      <c r="H2" s="271"/>
    </row>
    <row r="3" spans="2:8" ht="47.25" customHeight="1">
      <c r="B3" s="3" t="s">
        <v>2</v>
      </c>
      <c r="D3" s="278" t="str">
        <f>'1,1'!D3</f>
        <v>Nacionālais rehabilitācjas centrs "Vaivari"</v>
      </c>
      <c r="E3" s="278"/>
      <c r="F3" s="278"/>
      <c r="G3" s="278"/>
      <c r="H3" s="278"/>
    </row>
    <row r="4" spans="2:8" ht="40.65" customHeight="1">
      <c r="B4" s="3" t="s">
        <v>3</v>
      </c>
      <c r="D4" s="278" t="str">
        <f>'1,1'!D4</f>
        <v xml:space="preserve">Valsts sabiedrība ar ierobežotu atbildību "Nacionālais rehabilitācjas centrs "Vaivari""
ēkas 6 un 7. stāva ziemeļu spārna telpas platībā 1360m2 (7. stāvs) </v>
      </c>
      <c r="E4" s="278"/>
      <c r="F4" s="278"/>
      <c r="G4" s="278"/>
      <c r="H4" s="278"/>
    </row>
    <row r="5" spans="2:8">
      <c r="B5" s="3" t="s">
        <v>4</v>
      </c>
      <c r="D5" s="278" t="str">
        <f>'1,1'!D5:H5</f>
        <v>Asaru prospekts 61, Jūrmala</v>
      </c>
      <c r="E5" s="278"/>
      <c r="F5" s="278"/>
      <c r="G5" s="278"/>
      <c r="H5" s="278"/>
    </row>
    <row r="6" spans="2:8">
      <c r="B6" s="3" t="s">
        <v>13</v>
      </c>
      <c r="D6" s="4" t="str">
        <f>'1,1'!D6</f>
        <v>Nr.1-37/17/005/ERAF</v>
      </c>
      <c r="E6" s="4"/>
      <c r="F6" s="10"/>
      <c r="G6" s="26"/>
      <c r="H6" s="26"/>
    </row>
    <row r="7" spans="2:8" ht="33.75" customHeight="1">
      <c r="B7" s="269" t="str">
        <f>'1,1'!B7:H7</f>
        <v>Apjomi sastādīti pamatojoties  SIA „Baltex Group” būvprojekta rasējumiem un specifikācijām</v>
      </c>
      <c r="C7" s="269"/>
      <c r="D7" s="269"/>
      <c r="E7" s="269"/>
      <c r="F7" s="269"/>
      <c r="G7" s="269"/>
      <c r="H7" s="269"/>
    </row>
    <row r="8" spans="2:8">
      <c r="B8" s="5"/>
      <c r="C8" s="5"/>
      <c r="E8" s="8"/>
      <c r="F8" s="10"/>
      <c r="G8" s="10"/>
      <c r="H8" s="7"/>
    </row>
    <row r="9" spans="2:8" ht="15" customHeight="1">
      <c r="B9" s="12"/>
      <c r="C9" s="12"/>
      <c r="D9" s="1" t="str">
        <f>'1,1'!D9</f>
        <v>Apjomi sastādīti:  2018.gada 2. marts</v>
      </c>
      <c r="G9" s="11"/>
      <c r="H9" s="11"/>
    </row>
    <row r="10" spans="2:8" ht="15.5">
      <c r="B10" s="12"/>
      <c r="C10" s="12"/>
    </row>
    <row r="11" spans="2:8" ht="14.25" customHeight="1">
      <c r="B11" s="272" t="s">
        <v>5</v>
      </c>
      <c r="C11" s="273"/>
      <c r="D11" s="275" t="s">
        <v>7</v>
      </c>
      <c r="E11" s="276" t="s">
        <v>8</v>
      </c>
      <c r="F11" s="277" t="s">
        <v>9</v>
      </c>
      <c r="G11" s="33"/>
      <c r="H11" s="34"/>
    </row>
    <row r="12" spans="2:8" ht="59.25" customHeight="1">
      <c r="B12" s="272"/>
      <c r="C12" s="274"/>
      <c r="D12" s="275"/>
      <c r="E12" s="276"/>
      <c r="F12" s="277"/>
      <c r="G12" s="33"/>
      <c r="H12" s="34"/>
    </row>
    <row r="13" spans="2:8" ht="15.5">
      <c r="B13" s="27"/>
      <c r="C13" s="28"/>
      <c r="D13" s="279" t="s">
        <v>32</v>
      </c>
      <c r="E13" s="280"/>
      <c r="F13" s="30"/>
      <c r="G13" s="33"/>
      <c r="H13" s="34"/>
    </row>
    <row r="14" spans="2:8" ht="15.5">
      <c r="B14" s="57"/>
      <c r="C14" s="58"/>
      <c r="D14" s="59" t="s">
        <v>52</v>
      </c>
      <c r="E14" s="60"/>
      <c r="F14" s="61"/>
      <c r="G14" s="33"/>
      <c r="H14" s="34"/>
    </row>
    <row r="15" spans="2:8">
      <c r="B15" s="57">
        <v>1</v>
      </c>
      <c r="C15" s="58"/>
      <c r="D15" s="180" t="s">
        <v>484</v>
      </c>
      <c r="E15" s="181" t="s">
        <v>36</v>
      </c>
      <c r="F15" s="182">
        <v>150</v>
      </c>
      <c r="G15" s="33"/>
      <c r="H15" s="34"/>
    </row>
    <row r="16" spans="2:8">
      <c r="B16" s="57">
        <v>2</v>
      </c>
      <c r="C16" s="58"/>
      <c r="D16" s="180" t="s">
        <v>485</v>
      </c>
      <c r="E16" s="181" t="s">
        <v>36</v>
      </c>
      <c r="F16" s="182">
        <v>30</v>
      </c>
      <c r="G16" s="33"/>
      <c r="H16" s="34"/>
    </row>
    <row r="17" spans="2:8">
      <c r="B17" s="57">
        <v>3</v>
      </c>
      <c r="C17" s="58"/>
      <c r="D17" s="180" t="s">
        <v>486</v>
      </c>
      <c r="E17" s="181" t="s">
        <v>36</v>
      </c>
      <c r="F17" s="182">
        <v>48</v>
      </c>
      <c r="G17" s="33"/>
      <c r="H17" s="34"/>
    </row>
    <row r="18" spans="2:8">
      <c r="B18" s="57">
        <v>4</v>
      </c>
      <c r="C18" s="58"/>
      <c r="D18" s="180" t="s">
        <v>487</v>
      </c>
      <c r="E18" s="181" t="s">
        <v>36</v>
      </c>
      <c r="F18" s="182">
        <v>30</v>
      </c>
      <c r="G18" s="33"/>
      <c r="H18" s="34"/>
    </row>
    <row r="19" spans="2:8">
      <c r="B19" s="57">
        <v>5</v>
      </c>
      <c r="C19" s="58"/>
      <c r="D19" s="180" t="s">
        <v>488</v>
      </c>
      <c r="E19" s="181" t="s">
        <v>61</v>
      </c>
      <c r="F19" s="182">
        <v>115</v>
      </c>
      <c r="G19" s="33"/>
      <c r="H19" s="34"/>
    </row>
    <row r="20" spans="2:8">
      <c r="B20" s="57">
        <v>6</v>
      </c>
      <c r="C20" s="58"/>
      <c r="D20" s="180" t="s">
        <v>489</v>
      </c>
      <c r="E20" s="181" t="s">
        <v>44</v>
      </c>
      <c r="F20" s="182">
        <v>10</v>
      </c>
      <c r="G20" s="33"/>
      <c r="H20" s="34"/>
    </row>
    <row r="21" spans="2:8">
      <c r="B21" s="57">
        <v>7</v>
      </c>
      <c r="C21" s="58"/>
      <c r="D21" s="180" t="s">
        <v>490</v>
      </c>
      <c r="E21" s="181" t="s">
        <v>44</v>
      </c>
      <c r="F21" s="182">
        <v>4</v>
      </c>
      <c r="G21" s="33"/>
      <c r="H21" s="34"/>
    </row>
    <row r="22" spans="2:8">
      <c r="B22" s="57">
        <v>8</v>
      </c>
      <c r="C22" s="58"/>
      <c r="D22" s="180" t="s">
        <v>491</v>
      </c>
      <c r="E22" s="181" t="s">
        <v>44</v>
      </c>
      <c r="F22" s="182">
        <v>7</v>
      </c>
      <c r="G22" s="33"/>
      <c r="H22" s="34"/>
    </row>
    <row r="23" spans="2:8">
      <c r="B23" s="57">
        <v>9</v>
      </c>
      <c r="C23" s="58"/>
      <c r="D23" s="180" t="s">
        <v>492</v>
      </c>
      <c r="E23" s="181" t="s">
        <v>44</v>
      </c>
      <c r="F23" s="182">
        <v>75</v>
      </c>
      <c r="G23" s="33"/>
      <c r="H23" s="34"/>
    </row>
    <row r="24" spans="2:8">
      <c r="B24" s="57">
        <v>10</v>
      </c>
      <c r="C24" s="58"/>
      <c r="D24" s="180" t="s">
        <v>493</v>
      </c>
      <c r="E24" s="181" t="s">
        <v>44</v>
      </c>
      <c r="F24" s="182">
        <v>15</v>
      </c>
      <c r="G24" s="33"/>
      <c r="H24" s="34"/>
    </row>
    <row r="25" spans="2:8">
      <c r="B25" s="57">
        <v>11</v>
      </c>
      <c r="C25" s="58"/>
      <c r="D25" s="180" t="s">
        <v>494</v>
      </c>
      <c r="E25" s="181" t="s">
        <v>44</v>
      </c>
      <c r="F25" s="182">
        <v>24</v>
      </c>
      <c r="G25" s="33"/>
      <c r="H25" s="34"/>
    </row>
    <row r="26" spans="2:8">
      <c r="B26" s="57">
        <v>12</v>
      </c>
      <c r="C26" s="58"/>
      <c r="D26" s="180" t="s">
        <v>495</v>
      </c>
      <c r="E26" s="181" t="s">
        <v>44</v>
      </c>
      <c r="F26" s="182">
        <v>15</v>
      </c>
      <c r="G26" s="33"/>
      <c r="H26" s="34"/>
    </row>
    <row r="27" spans="2:8">
      <c r="B27" s="57">
        <v>13</v>
      </c>
      <c r="C27" s="58"/>
      <c r="D27" s="180" t="s">
        <v>496</v>
      </c>
      <c r="E27" s="181" t="s">
        <v>44</v>
      </c>
      <c r="F27" s="182">
        <v>1</v>
      </c>
      <c r="G27" s="33"/>
      <c r="H27" s="34"/>
    </row>
    <row r="28" spans="2:8">
      <c r="B28" s="57">
        <v>14</v>
      </c>
      <c r="C28" s="58"/>
      <c r="D28" s="180" t="s">
        <v>497</v>
      </c>
      <c r="E28" s="181" t="s">
        <v>44</v>
      </c>
      <c r="F28" s="182">
        <v>5</v>
      </c>
      <c r="G28" s="33"/>
      <c r="H28" s="34"/>
    </row>
    <row r="29" spans="2:8">
      <c r="B29" s="57">
        <v>15</v>
      </c>
      <c r="C29" s="58"/>
      <c r="D29" s="186" t="s">
        <v>498</v>
      </c>
      <c r="E29" s="181" t="s">
        <v>44</v>
      </c>
      <c r="F29" s="182">
        <v>3</v>
      </c>
      <c r="G29" s="33"/>
      <c r="H29" s="34"/>
    </row>
    <row r="30" spans="2:8">
      <c r="B30" s="57">
        <v>16</v>
      </c>
      <c r="C30" s="58"/>
      <c r="D30" s="186" t="s">
        <v>499</v>
      </c>
      <c r="E30" s="181" t="s">
        <v>44</v>
      </c>
      <c r="F30" s="182">
        <v>10</v>
      </c>
      <c r="G30" s="33"/>
      <c r="H30" s="34"/>
    </row>
    <row r="31" spans="2:8">
      <c r="B31" s="57">
        <v>17</v>
      </c>
      <c r="C31" s="58"/>
      <c r="D31" s="186" t="s">
        <v>500</v>
      </c>
      <c r="E31" s="181" t="s">
        <v>44</v>
      </c>
      <c r="F31" s="182">
        <v>15</v>
      </c>
      <c r="G31" s="33"/>
      <c r="H31" s="34"/>
    </row>
    <row r="32" spans="2:8">
      <c r="B32" s="57">
        <v>18</v>
      </c>
      <c r="C32" s="58"/>
      <c r="D32" s="186" t="s">
        <v>501</v>
      </c>
      <c r="E32" s="181" t="s">
        <v>44</v>
      </c>
      <c r="F32" s="182">
        <v>5</v>
      </c>
      <c r="G32" s="33"/>
      <c r="H32" s="34"/>
    </row>
    <row r="33" spans="2:8">
      <c r="B33" s="57">
        <v>19</v>
      </c>
      <c r="C33" s="58"/>
      <c r="D33" s="186" t="s">
        <v>502</v>
      </c>
      <c r="E33" s="181" t="s">
        <v>44</v>
      </c>
      <c r="F33" s="182">
        <v>7</v>
      </c>
      <c r="G33" s="33"/>
      <c r="H33" s="34"/>
    </row>
    <row r="34" spans="2:8">
      <c r="B34" s="57">
        <v>20</v>
      </c>
      <c r="C34" s="58"/>
      <c r="D34" s="186" t="s">
        <v>503</v>
      </c>
      <c r="E34" s="181" t="s">
        <v>44</v>
      </c>
      <c r="F34" s="182">
        <v>130</v>
      </c>
      <c r="G34" s="33"/>
      <c r="H34" s="34"/>
    </row>
    <row r="35" spans="2:8">
      <c r="B35" s="57">
        <v>21</v>
      </c>
      <c r="C35" s="58"/>
      <c r="D35" s="186" t="s">
        <v>504</v>
      </c>
      <c r="E35" s="181" t="s">
        <v>44</v>
      </c>
      <c r="F35" s="182">
        <v>130</v>
      </c>
      <c r="G35" s="33"/>
      <c r="H35" s="34"/>
    </row>
    <row r="36" spans="2:8">
      <c r="B36" s="57">
        <v>22</v>
      </c>
      <c r="C36" s="58"/>
      <c r="D36" s="186" t="s">
        <v>505</v>
      </c>
      <c r="E36" s="181" t="s">
        <v>44</v>
      </c>
      <c r="F36" s="182">
        <v>130</v>
      </c>
      <c r="G36" s="33"/>
      <c r="H36" s="34"/>
    </row>
    <row r="37" spans="2:8">
      <c r="B37" s="57">
        <v>23</v>
      </c>
      <c r="C37" s="58"/>
      <c r="D37" s="186" t="s">
        <v>506</v>
      </c>
      <c r="E37" s="181" t="s">
        <v>36</v>
      </c>
      <c r="F37" s="182">
        <v>130</v>
      </c>
      <c r="G37" s="33"/>
      <c r="H37" s="34"/>
    </row>
    <row r="38" spans="2:8" ht="25.5">
      <c r="B38" s="57">
        <v>24</v>
      </c>
      <c r="C38" s="58"/>
      <c r="D38" s="186" t="s">
        <v>507</v>
      </c>
      <c r="E38" s="181" t="s">
        <v>44</v>
      </c>
      <c r="F38" s="182">
        <v>1</v>
      </c>
      <c r="G38" s="33"/>
      <c r="H38" s="34"/>
    </row>
    <row r="39" spans="2:8" ht="25.5">
      <c r="B39" s="57">
        <v>25</v>
      </c>
      <c r="C39" s="58"/>
      <c r="D39" s="186" t="s">
        <v>508</v>
      </c>
      <c r="E39" s="181" t="s">
        <v>44</v>
      </c>
      <c r="F39" s="182">
        <v>11</v>
      </c>
      <c r="G39" s="33"/>
      <c r="H39" s="34"/>
    </row>
    <row r="40" spans="2:8" ht="25.5">
      <c r="B40" s="57">
        <v>26</v>
      </c>
      <c r="C40" s="58"/>
      <c r="D40" s="186" t="s">
        <v>509</v>
      </c>
      <c r="E40" s="181" t="s">
        <v>44</v>
      </c>
      <c r="F40" s="182">
        <v>10</v>
      </c>
      <c r="G40" s="33"/>
      <c r="H40" s="34"/>
    </row>
    <row r="41" spans="2:8" ht="25.5">
      <c r="B41" s="57">
        <v>27</v>
      </c>
      <c r="C41" s="58"/>
      <c r="D41" s="186" t="s">
        <v>510</v>
      </c>
      <c r="E41" s="181" t="s">
        <v>44</v>
      </c>
      <c r="F41" s="182">
        <v>1</v>
      </c>
      <c r="G41" s="33"/>
      <c r="H41" s="34"/>
    </row>
    <row r="42" spans="2:8" ht="25.5">
      <c r="B42" s="57">
        <v>28</v>
      </c>
      <c r="C42" s="58"/>
      <c r="D42" s="186" t="s">
        <v>511</v>
      </c>
      <c r="E42" s="181" t="s">
        <v>44</v>
      </c>
      <c r="F42" s="182">
        <v>2</v>
      </c>
      <c r="G42" s="33"/>
      <c r="H42" s="34"/>
    </row>
    <row r="43" spans="2:8" ht="25.5">
      <c r="B43" s="57">
        <v>29</v>
      </c>
      <c r="C43" s="58"/>
      <c r="D43" s="186" t="s">
        <v>512</v>
      </c>
      <c r="E43" s="181" t="s">
        <v>44</v>
      </c>
      <c r="F43" s="182">
        <v>2</v>
      </c>
      <c r="G43" s="33"/>
      <c r="H43" s="34"/>
    </row>
    <row r="44" spans="2:8" ht="25.5">
      <c r="B44" s="57">
        <v>30</v>
      </c>
      <c r="C44" s="58"/>
      <c r="D44" s="186" t="s">
        <v>513</v>
      </c>
      <c r="E44" s="181" t="s">
        <v>44</v>
      </c>
      <c r="F44" s="182">
        <v>1</v>
      </c>
      <c r="G44" s="33"/>
      <c r="H44" s="34"/>
    </row>
    <row r="45" spans="2:8">
      <c r="B45" s="57">
        <v>31</v>
      </c>
      <c r="C45" s="58"/>
      <c r="D45" s="186" t="s">
        <v>514</v>
      </c>
      <c r="E45" s="181" t="s">
        <v>44</v>
      </c>
      <c r="F45" s="182">
        <v>21</v>
      </c>
      <c r="G45" s="33"/>
      <c r="H45" s="34"/>
    </row>
    <row r="46" spans="2:8">
      <c r="B46" s="57">
        <v>32</v>
      </c>
      <c r="C46" s="58"/>
      <c r="D46" s="186" t="s">
        <v>515</v>
      </c>
      <c r="E46" s="181" t="s">
        <v>44</v>
      </c>
      <c r="F46" s="182">
        <v>2</v>
      </c>
      <c r="G46" s="33"/>
      <c r="H46" s="34"/>
    </row>
    <row r="47" spans="2:8">
      <c r="B47" s="57">
        <v>33</v>
      </c>
      <c r="C47" s="58"/>
      <c r="D47" s="186" t="s">
        <v>516</v>
      </c>
      <c r="E47" s="185" t="s">
        <v>61</v>
      </c>
      <c r="F47" s="182">
        <v>1</v>
      </c>
      <c r="G47" s="33"/>
      <c r="H47" s="34"/>
    </row>
    <row r="48" spans="2:8">
      <c r="B48" s="57">
        <v>34</v>
      </c>
      <c r="C48" s="58"/>
      <c r="D48" s="186" t="s">
        <v>517</v>
      </c>
      <c r="E48" s="181" t="s">
        <v>44</v>
      </c>
      <c r="F48" s="182">
        <v>2</v>
      </c>
      <c r="G48" s="33"/>
      <c r="H48" s="34"/>
    </row>
    <row r="49" spans="2:10">
      <c r="B49" s="57">
        <v>35</v>
      </c>
      <c r="C49" s="58"/>
      <c r="D49" s="186" t="s">
        <v>518</v>
      </c>
      <c r="E49" s="181" t="s">
        <v>44</v>
      </c>
      <c r="F49" s="182">
        <v>1</v>
      </c>
      <c r="G49" s="33"/>
      <c r="H49" s="34"/>
    </row>
    <row r="50" spans="2:10">
      <c r="B50" s="57">
        <v>36</v>
      </c>
      <c r="C50" s="58"/>
      <c r="D50" s="186" t="s">
        <v>519</v>
      </c>
      <c r="E50" s="181" t="s">
        <v>276</v>
      </c>
      <c r="F50" s="182">
        <v>2</v>
      </c>
      <c r="G50" s="33"/>
      <c r="H50" s="34"/>
    </row>
    <row r="51" spans="2:10" ht="25.5">
      <c r="B51" s="57">
        <v>37</v>
      </c>
      <c r="C51" s="58"/>
      <c r="D51" s="186" t="s">
        <v>520</v>
      </c>
      <c r="E51" s="185" t="s">
        <v>61</v>
      </c>
      <c r="F51" s="182">
        <v>1</v>
      </c>
      <c r="G51" s="33"/>
      <c r="H51" s="34"/>
    </row>
    <row r="52" spans="2:10" ht="25.5">
      <c r="B52" s="57">
        <v>38</v>
      </c>
      <c r="C52" s="58"/>
      <c r="D52" s="186" t="s">
        <v>521</v>
      </c>
      <c r="E52" s="185" t="s">
        <v>61</v>
      </c>
      <c r="F52" s="182">
        <v>1</v>
      </c>
      <c r="G52" s="33"/>
      <c r="H52" s="34"/>
    </row>
    <row r="53" spans="2:10" s="13" customFormat="1">
      <c r="B53" s="18"/>
      <c r="C53" s="19"/>
      <c r="D53" s="20"/>
      <c r="E53" s="21"/>
      <c r="F53" s="31"/>
      <c r="G53" s="35"/>
      <c r="H53" s="36"/>
    </row>
    <row r="54" spans="2:10">
      <c r="B54" s="9"/>
      <c r="C54" s="9"/>
      <c r="D54" s="14"/>
      <c r="E54" s="14" t="s">
        <v>6</v>
      </c>
      <c r="F54" s="32"/>
      <c r="G54" s="33"/>
      <c r="H54" s="34"/>
    </row>
    <row r="56" spans="2:10" s="15" customFormat="1" ht="12.75" customHeight="1">
      <c r="C56" s="16" t="str">
        <f>'1,1'!C28</f>
        <v>Piezīmes:</v>
      </c>
    </row>
    <row r="57" spans="2:10" s="15" customFormat="1" ht="45" customHeight="1">
      <c r="B57" s="268" t="str">
        <f>'1,1'!B29:H29</f>
        <v xml:space="preserve"> Visas atsauces uz materiālu un izstrādājumu izgatavotājfirmām, kuras norādītas būvprojektā, liecina tikai par šo materiālu un izstrādājumu tehniskajiem parametriem un kvalitātes līmeni, to nomaiņa ir iespējama ar citiem tehniski un kvalitatīvi ekvivalentiem materiāliem un izstrādājumiem, iepriekš saskaņojot tos ar projekta autoriem un uzrādot atbilstības sertifikātus.</v>
      </c>
      <c r="C57" s="268"/>
      <c r="D57" s="268"/>
      <c r="E57" s="268"/>
      <c r="F57" s="268"/>
      <c r="G57" s="268"/>
      <c r="H57" s="268"/>
    </row>
    <row r="58" spans="2:10" s="15" customFormat="1" ht="96" customHeight="1">
      <c r="B58" s="268"/>
      <c r="C58" s="268"/>
      <c r="D58" s="268"/>
      <c r="E58" s="268"/>
      <c r="F58" s="268"/>
      <c r="G58" s="268"/>
      <c r="H58" s="268"/>
      <c r="I58" s="268"/>
      <c r="J58" s="268"/>
    </row>
    <row r="59" spans="2:10" s="15" customFormat="1" ht="12.75" customHeight="1">
      <c r="C59" s="17"/>
    </row>
    <row r="60" spans="2:10">
      <c r="B60" s="2" t="s">
        <v>0</v>
      </c>
    </row>
    <row r="61" spans="2:10" ht="14.25" customHeight="1">
      <c r="D61" s="22" t="s">
        <v>1</v>
      </c>
    </row>
    <row r="62" spans="2:10">
      <c r="D62" s="23" t="s">
        <v>10</v>
      </c>
      <c r="E62" s="24"/>
    </row>
    <row r="65" spans="2:4">
      <c r="B65" s="37" t="str">
        <f>'1,1'!B37</f>
        <v>Pārbaudīja:</v>
      </c>
      <c r="C65" s="38"/>
      <c r="D65" s="39"/>
    </row>
    <row r="66" spans="2:4">
      <c r="B66" s="38"/>
      <c r="C66" s="40"/>
      <c r="D66" s="22" t="str">
        <f>'1,1'!D38</f>
        <v>Dzintra Cīrule</v>
      </c>
    </row>
    <row r="67" spans="2:4">
      <c r="B67" s="38"/>
      <c r="C67" s="41"/>
      <c r="D67" s="23" t="str">
        <f>'1,1'!D39</f>
        <v>Sertifikāta Nr.10-0363</v>
      </c>
    </row>
  </sheetData>
  <mergeCells count="15">
    <mergeCell ref="B7:H7"/>
    <mergeCell ref="B1:D1"/>
    <mergeCell ref="B2:H2"/>
    <mergeCell ref="D3:H3"/>
    <mergeCell ref="D4:H4"/>
    <mergeCell ref="D5:H5"/>
    <mergeCell ref="B58:H58"/>
    <mergeCell ref="I58:J58"/>
    <mergeCell ref="B11:B12"/>
    <mergeCell ref="C11:C12"/>
    <mergeCell ref="D11:D12"/>
    <mergeCell ref="E11:E12"/>
    <mergeCell ref="F11:F12"/>
    <mergeCell ref="B57:H57"/>
    <mergeCell ref="D13:E13"/>
  </mergeCells>
  <printOptions horizontalCentered="1"/>
  <pageMargins left="0.27559055118110237" right="0.27559055118110237" top="0.74803149606299213" bottom="0.74803149606299213" header="0.31496062992125984" footer="0.31496062992125984"/>
  <pageSetup paperSize="9" scale="75"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36</vt:i4>
      </vt:variant>
    </vt:vector>
  </HeadingPairs>
  <TitlesOfParts>
    <vt:vector size="54" baseType="lpstr">
      <vt:lpstr>1,1</vt:lpstr>
      <vt:lpstr>1,2</vt:lpstr>
      <vt:lpstr>1,3</vt:lpstr>
      <vt:lpstr>1,4</vt:lpstr>
      <vt:lpstr>1,5</vt:lpstr>
      <vt:lpstr>1,6</vt:lpstr>
      <vt:lpstr>2,1</vt:lpstr>
      <vt:lpstr>2,2</vt:lpstr>
      <vt:lpstr>2,3</vt:lpstr>
      <vt:lpstr>2,4</vt:lpstr>
      <vt:lpstr>2,5</vt:lpstr>
      <vt:lpstr>2,6</vt:lpstr>
      <vt:lpstr>2,7</vt:lpstr>
      <vt:lpstr>2,8</vt:lpstr>
      <vt:lpstr>2,9</vt:lpstr>
      <vt:lpstr>2,10</vt:lpstr>
      <vt:lpstr>2,11</vt:lpstr>
      <vt:lpstr>2,12</vt:lpstr>
      <vt:lpstr>'1,1'!Print_Area</vt:lpstr>
      <vt:lpstr>'1,2'!Print_Area</vt:lpstr>
      <vt:lpstr>'1,3'!Print_Area</vt:lpstr>
      <vt:lpstr>'1,4'!Print_Area</vt:lpstr>
      <vt:lpstr>'1,5'!Print_Area</vt:lpstr>
      <vt:lpstr>'1,6'!Print_Area</vt:lpstr>
      <vt:lpstr>'2,1'!Print_Area</vt:lpstr>
      <vt:lpstr>'2,10'!Print_Area</vt:lpstr>
      <vt:lpstr>'2,11'!Print_Area</vt:lpstr>
      <vt:lpstr>'2,12'!Print_Area</vt:lpstr>
      <vt:lpstr>'2,2'!Print_Area</vt:lpstr>
      <vt:lpstr>'2,3'!Print_Area</vt:lpstr>
      <vt:lpstr>'2,4'!Print_Area</vt:lpstr>
      <vt:lpstr>'2,5'!Print_Area</vt:lpstr>
      <vt:lpstr>'2,6'!Print_Area</vt:lpstr>
      <vt:lpstr>'2,7'!Print_Area</vt:lpstr>
      <vt:lpstr>'2,8'!Print_Area</vt:lpstr>
      <vt:lpstr>'2,9'!Print_Area</vt:lpstr>
      <vt:lpstr>'1,1'!Print_Titles</vt:lpstr>
      <vt:lpstr>'1,2'!Print_Titles</vt:lpstr>
      <vt:lpstr>'1,3'!Print_Titles</vt:lpstr>
      <vt:lpstr>'1,4'!Print_Titles</vt:lpstr>
      <vt:lpstr>'1,5'!Print_Titles</vt:lpstr>
      <vt:lpstr>'1,6'!Print_Titles</vt:lpstr>
      <vt:lpstr>'2,1'!Print_Titles</vt:lpstr>
      <vt:lpstr>'2,10'!Print_Titles</vt:lpstr>
      <vt:lpstr>'2,11'!Print_Titles</vt:lpstr>
      <vt:lpstr>'2,12'!Print_Titles</vt:lpstr>
      <vt:lpstr>'2,2'!Print_Titles</vt:lpstr>
      <vt:lpstr>'2,3'!Print_Titles</vt:lpstr>
      <vt:lpstr>'2,4'!Print_Titles</vt:lpstr>
      <vt:lpstr>'2,5'!Print_Titles</vt:lpstr>
      <vt:lpstr>'2,6'!Print_Titles</vt:lpstr>
      <vt:lpstr>'2,7'!Print_Titles</vt:lpstr>
      <vt:lpstr>'2,8'!Print_Titles</vt:lpstr>
      <vt:lpstr>'2,9'!Print_Titles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DATORS</dc:creator>
  <cp:lastModifiedBy>Sandras Balodes</cp:lastModifiedBy>
  <cp:lastPrinted>2018-07-11T06:31:23Z</cp:lastPrinted>
  <dcterms:created xsi:type="dcterms:W3CDTF">2011-09-07T11:49:58Z</dcterms:created>
  <dcterms:modified xsi:type="dcterms:W3CDTF">2018-07-12T09:18:24Z</dcterms:modified>
</cp:coreProperties>
</file>