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ija.Kocane\Desktop\Aija\Iepirkumi\ERAF_6,7\"/>
    </mc:Choice>
  </mc:AlternateContent>
  <bookViews>
    <workbookView xWindow="0" yWindow="0" windowWidth="28800" windowHeight="12330" tabRatio="766" activeTab="17"/>
  </bookViews>
  <sheets>
    <sheet name="1,1" sheetId="26" r:id="rId1"/>
    <sheet name="1,2" sheetId="79" r:id="rId2"/>
    <sheet name="1,3" sheetId="80" r:id="rId3"/>
    <sheet name="1,4" sheetId="81" r:id="rId4"/>
    <sheet name="1,5" sheetId="82" r:id="rId5"/>
    <sheet name="1,6" sheetId="83" r:id="rId6"/>
    <sheet name="2,1" sheetId="98" r:id="rId7"/>
    <sheet name="2,2" sheetId="99" r:id="rId8"/>
    <sheet name="2,3" sheetId="100" r:id="rId9"/>
    <sheet name="2,4" sheetId="101" r:id="rId10"/>
    <sheet name="2,5" sheetId="102" r:id="rId11"/>
    <sheet name="2,6" sheetId="103" r:id="rId12"/>
    <sheet name="2,7" sheetId="104" r:id="rId13"/>
    <sheet name="2,8" sheetId="105" r:id="rId14"/>
    <sheet name="2,9" sheetId="106" r:id="rId15"/>
    <sheet name="2,10" sheetId="107" r:id="rId16"/>
    <sheet name="2,11" sheetId="108" r:id="rId17"/>
    <sheet name="2,12" sheetId="111" r:id="rId18"/>
  </sheets>
  <externalReferences>
    <externalReference r:id="rId19"/>
  </externalReferences>
  <definedNames>
    <definedName name="A">'[1]2'!$A$1</definedName>
    <definedName name="P" localSheetId="0">#REF!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15">#REF!</definedName>
    <definedName name="P" localSheetId="16">#REF!</definedName>
    <definedName name="P" localSheetId="17">#REF!</definedName>
    <definedName name="P" localSheetId="7">#REF!</definedName>
    <definedName name="P" localSheetId="8">#REF!</definedName>
    <definedName name="P" localSheetId="9">#REF!</definedName>
    <definedName name="P" localSheetId="10">#REF!</definedName>
    <definedName name="P" localSheetId="11">#REF!</definedName>
    <definedName name="P" localSheetId="12">#REF!</definedName>
    <definedName name="P" localSheetId="13">#REF!</definedName>
    <definedName name="P" localSheetId="14">#REF!</definedName>
    <definedName name="P">#REF!</definedName>
    <definedName name="_xlnm.Print_Area" localSheetId="0">'1,1'!$A$1:$H$39</definedName>
    <definedName name="_xlnm.Print_Area" localSheetId="1">'1,2'!$A$1:$H$57</definedName>
    <definedName name="_xlnm.Print_Area" localSheetId="2">'1,3'!$A$1:$H$29</definedName>
    <definedName name="_xlnm.Print_Area" localSheetId="3">'1,4'!$A$1:$H$54</definedName>
    <definedName name="_xlnm.Print_Area" localSheetId="4">'1,5'!$A$1:$H$40</definedName>
    <definedName name="_xlnm.Print_Area" localSheetId="5">'1,6'!$A$1:$H$69</definedName>
    <definedName name="_xlnm.Print_Area" localSheetId="6">'2,1'!$A$1:$H$46</definedName>
    <definedName name="_xlnm.Print_Area" localSheetId="15">'2,10'!$A$1:$I$57</definedName>
    <definedName name="_xlnm.Print_Area" localSheetId="16">'2,11'!$A$1:$H$71</definedName>
    <definedName name="_xlnm.Print_Area" localSheetId="17">'2,12'!$A$1:$H$67</definedName>
    <definedName name="_xlnm.Print_Area" localSheetId="7">'2,2'!$A$1:$H$40</definedName>
    <definedName name="_xlnm.Print_Area" localSheetId="8">'2,3'!$A$1:$H$32</definedName>
    <definedName name="_xlnm.Print_Area" localSheetId="9">'2,4'!$A$1:$I$71</definedName>
    <definedName name="_xlnm.Print_Area" localSheetId="10">'2,5'!$A$1:$I$103</definedName>
    <definedName name="_xlnm.Print_Area" localSheetId="11">'2,6'!$A$1:$I$42</definedName>
    <definedName name="_xlnm.Print_Area" localSheetId="12">'2,7'!$A$1:$I$91</definedName>
    <definedName name="_xlnm.Print_Area" localSheetId="13">'2,8'!$A$1:$I$48</definedName>
    <definedName name="_xlnm.Print_Area" localSheetId="14">'2,9'!$A$1:$I$31</definedName>
    <definedName name="_xlnm.Print_Titles" localSheetId="0">'1,1'!$11:$12</definedName>
    <definedName name="_xlnm.Print_Titles" localSheetId="1">'1,2'!$11:$12</definedName>
    <definedName name="_xlnm.Print_Titles" localSheetId="2">'1,3'!$11:$12</definedName>
    <definedName name="_xlnm.Print_Titles" localSheetId="3">'1,4'!$11:$12</definedName>
    <definedName name="_xlnm.Print_Titles" localSheetId="4">'1,5'!$11:$12</definedName>
    <definedName name="_xlnm.Print_Titles" localSheetId="5">'1,6'!$11:$12</definedName>
    <definedName name="_xlnm.Print_Titles" localSheetId="6">'2,1'!$11:$12</definedName>
    <definedName name="_xlnm.Print_Titles" localSheetId="15">'2,10'!$11:$12</definedName>
    <definedName name="_xlnm.Print_Titles" localSheetId="16">'2,11'!$11:$12</definedName>
    <definedName name="_xlnm.Print_Titles" localSheetId="17">'2,12'!$11:$12</definedName>
    <definedName name="_xlnm.Print_Titles" localSheetId="7">'2,2'!$11:$12</definedName>
    <definedName name="_xlnm.Print_Titles" localSheetId="8">'2,3'!$11:$12</definedName>
    <definedName name="_xlnm.Print_Titles" localSheetId="9">'2,4'!$11:$12</definedName>
    <definedName name="_xlnm.Print_Titles" localSheetId="10">'2,5'!$11:$12</definedName>
    <definedName name="_xlnm.Print_Titles" localSheetId="11">'2,6'!$11:$12</definedName>
    <definedName name="_xlnm.Print_Titles" localSheetId="12">'2,7'!$11:$12</definedName>
    <definedName name="_xlnm.Print_Titles" localSheetId="13">'2,8'!$11:$12</definedName>
    <definedName name="_xlnm.Print_Titles" localSheetId="14">'2,9'!$11:$12</definedName>
  </definedNames>
  <calcPr calcId="162913"/>
</workbook>
</file>

<file path=xl/calcChain.xml><?xml version="1.0" encoding="utf-8"?>
<calcChain xmlns="http://schemas.openxmlformats.org/spreadsheetml/2006/main">
  <c r="C56" i="111" l="1"/>
  <c r="F50" i="83" l="1"/>
  <c r="F49" i="83"/>
  <c r="F48" i="83"/>
  <c r="F46" i="83"/>
  <c r="F45" i="83"/>
  <c r="F42" i="83"/>
  <c r="F43" i="83" s="1"/>
  <c r="F37" i="83"/>
  <c r="F34" i="83"/>
  <c r="F36" i="83" s="1"/>
  <c r="F33" i="83"/>
  <c r="F24" i="83"/>
  <c r="F27" i="83" s="1"/>
  <c r="F17" i="83"/>
  <c r="F20" i="83" s="1"/>
  <c r="F23" i="83" s="1"/>
  <c r="F23" i="82"/>
  <c r="F42" i="81"/>
  <c r="F41" i="81"/>
  <c r="F40" i="81"/>
  <c r="F38" i="81"/>
  <c r="F28" i="81"/>
  <c r="F26" i="81"/>
  <c r="F24" i="81"/>
  <c r="F22" i="81"/>
  <c r="F27" i="79"/>
  <c r="F24" i="26"/>
  <c r="F22" i="26"/>
  <c r="F28" i="83" l="1"/>
  <c r="F21" i="83"/>
  <c r="F25" i="83"/>
  <c r="F38" i="83"/>
  <c r="F22" i="83"/>
  <c r="F26" i="83"/>
  <c r="F35" i="83"/>
  <c r="G26" i="107"/>
  <c r="D9" i="81"/>
  <c r="D9" i="82"/>
  <c r="D9" i="83"/>
  <c r="D9" i="98"/>
  <c r="D9" i="99"/>
  <c r="D9" i="100"/>
  <c r="D9" i="101"/>
  <c r="D9" i="102"/>
  <c r="D9" i="103"/>
  <c r="D9" i="104"/>
  <c r="D9" i="105"/>
  <c r="D9" i="106"/>
  <c r="D9" i="107"/>
  <c r="D9" i="108"/>
  <c r="D9" i="111"/>
  <c r="D9" i="80"/>
  <c r="D9" i="79"/>
  <c r="D67" i="111"/>
  <c r="D66" i="111"/>
  <c r="B65" i="111"/>
  <c r="B57" i="111"/>
  <c r="B7" i="111"/>
  <c r="D6" i="111"/>
  <c r="D5" i="111"/>
  <c r="D4" i="111"/>
  <c r="D3" i="111"/>
  <c r="B2" i="111"/>
  <c r="E1" i="111"/>
  <c r="D71" i="108"/>
  <c r="D70" i="108"/>
  <c r="B69" i="108"/>
  <c r="B61" i="108"/>
  <c r="C60" i="108"/>
  <c r="B7" i="108"/>
  <c r="D6" i="108"/>
  <c r="D5" i="108"/>
  <c r="D4" i="108"/>
  <c r="D3" i="108"/>
  <c r="B2" i="108"/>
  <c r="E1" i="108"/>
  <c r="D57" i="107"/>
  <c r="D56" i="107"/>
  <c r="B55" i="107"/>
  <c r="B49" i="107"/>
  <c r="B7" i="107"/>
  <c r="D6" i="107"/>
  <c r="D5" i="107"/>
  <c r="D4" i="107"/>
  <c r="D3" i="107"/>
  <c r="B2" i="107"/>
  <c r="F1" i="107"/>
  <c r="D31" i="106"/>
  <c r="D30" i="106"/>
  <c r="B29" i="106"/>
  <c r="B21" i="106"/>
  <c r="C20" i="106"/>
  <c r="B7" i="106"/>
  <c r="D6" i="106"/>
  <c r="D5" i="106"/>
  <c r="D4" i="106"/>
  <c r="D3" i="106"/>
  <c r="B2" i="106"/>
  <c r="F1" i="106"/>
  <c r="D48" i="105"/>
  <c r="D47" i="105"/>
  <c r="B46" i="105"/>
  <c r="B38" i="105"/>
  <c r="C37" i="105"/>
  <c r="B7" i="105"/>
  <c r="D6" i="105"/>
  <c r="D5" i="105"/>
  <c r="D4" i="105"/>
  <c r="D3" i="105"/>
  <c r="B2" i="105"/>
  <c r="F1" i="105"/>
  <c r="D91" i="104"/>
  <c r="D90" i="104"/>
  <c r="B89" i="104"/>
  <c r="B81" i="104"/>
  <c r="C80" i="104"/>
  <c r="B7" i="104"/>
  <c r="D6" i="104"/>
  <c r="D5" i="104"/>
  <c r="D4" i="104"/>
  <c r="D3" i="104"/>
  <c r="B2" i="104"/>
  <c r="F1" i="104"/>
  <c r="D42" i="103"/>
  <c r="D41" i="103"/>
  <c r="B40" i="103"/>
  <c r="B32" i="103"/>
  <c r="C31" i="103"/>
  <c r="B7" i="103"/>
  <c r="D6" i="103"/>
  <c r="D5" i="103"/>
  <c r="D4" i="103"/>
  <c r="D3" i="103"/>
  <c r="B2" i="103"/>
  <c r="F1" i="103"/>
  <c r="D103" i="102"/>
  <c r="D102" i="102"/>
  <c r="B101" i="102"/>
  <c r="B93" i="102"/>
  <c r="C92" i="102"/>
  <c r="B7" i="102"/>
  <c r="D6" i="102"/>
  <c r="D5" i="102"/>
  <c r="D4" i="102"/>
  <c r="D3" i="102"/>
  <c r="B2" i="102"/>
  <c r="F1" i="102"/>
  <c r="D71" i="101"/>
  <c r="D70" i="101"/>
  <c r="B69" i="101"/>
  <c r="B61" i="101"/>
  <c r="C60" i="101"/>
  <c r="B7" i="101"/>
  <c r="D6" i="101"/>
  <c r="D5" i="101"/>
  <c r="D4" i="101"/>
  <c r="D3" i="101"/>
  <c r="B2" i="101"/>
  <c r="F1" i="101"/>
  <c r="D32" i="100"/>
  <c r="D31" i="100"/>
  <c r="B30" i="100"/>
  <c r="B22" i="100"/>
  <c r="C21" i="100"/>
  <c r="B7" i="100"/>
  <c r="D6" i="100"/>
  <c r="D5" i="100"/>
  <c r="D4" i="100"/>
  <c r="D3" i="100"/>
  <c r="B2" i="100"/>
  <c r="E1" i="100"/>
  <c r="D40" i="99"/>
  <c r="D39" i="99"/>
  <c r="B38" i="99"/>
  <c r="B30" i="99"/>
  <c r="C29" i="99"/>
  <c r="B7" i="99"/>
  <c r="D6" i="99"/>
  <c r="D5" i="99"/>
  <c r="D4" i="99"/>
  <c r="D3" i="99"/>
  <c r="B2" i="99"/>
  <c r="E1" i="99"/>
  <c r="D46" i="98"/>
  <c r="D45" i="98"/>
  <c r="B44" i="98"/>
  <c r="B36" i="98"/>
  <c r="C35" i="98"/>
  <c r="B7" i="98"/>
  <c r="D6" i="98"/>
  <c r="D5" i="98"/>
  <c r="D4" i="98"/>
  <c r="D3" i="98"/>
  <c r="B2" i="98"/>
  <c r="E1" i="98"/>
  <c r="D69" i="83"/>
  <c r="D68" i="83"/>
  <c r="B67" i="83"/>
  <c r="B59" i="83"/>
  <c r="C58" i="83"/>
  <c r="B7" i="83"/>
  <c r="D6" i="83"/>
  <c r="D5" i="83"/>
  <c r="D4" i="83"/>
  <c r="D3" i="83"/>
  <c r="B2" i="83"/>
  <c r="E1" i="83"/>
  <c r="D40" i="82"/>
  <c r="D39" i="82"/>
  <c r="B38" i="82"/>
  <c r="B30" i="82"/>
  <c r="C29" i="82"/>
  <c r="B7" i="82"/>
  <c r="D6" i="82"/>
  <c r="D5" i="82"/>
  <c r="D4" i="82"/>
  <c r="D3" i="82"/>
  <c r="B2" i="82"/>
  <c r="E1" i="82"/>
  <c r="D54" i="81"/>
  <c r="D53" i="81"/>
  <c r="B52" i="81"/>
  <c r="B46" i="81"/>
  <c r="B7" i="81"/>
  <c r="D6" i="81"/>
  <c r="D5" i="81"/>
  <c r="D4" i="81"/>
  <c r="D3" i="81"/>
  <c r="B2" i="81"/>
  <c r="E1" i="81"/>
  <c r="D29" i="80"/>
  <c r="D28" i="80"/>
  <c r="B27" i="80"/>
  <c r="B19" i="80"/>
  <c r="C18" i="80"/>
  <c r="B7" i="80"/>
  <c r="D6" i="80"/>
  <c r="D5" i="80"/>
  <c r="D4" i="80"/>
  <c r="D3" i="80"/>
  <c r="B2" i="80"/>
  <c r="E1" i="80"/>
  <c r="B47" i="79"/>
  <c r="C46" i="79"/>
  <c r="B55" i="79"/>
  <c r="D57" i="79"/>
  <c r="D56" i="79"/>
  <c r="B7" i="79"/>
  <c r="D6" i="79"/>
  <c r="D5" i="79"/>
  <c r="D4" i="79"/>
  <c r="D3" i="79"/>
  <c r="B2" i="79"/>
  <c r="E1" i="79"/>
  <c r="E1" i="26"/>
  <c r="B2" i="26"/>
  <c r="F30" i="83" l="1"/>
  <c r="F31" i="83" s="1"/>
  <c r="F29" i="83"/>
  <c r="F40" i="83"/>
  <c r="F39" i="83"/>
  <c r="F41" i="83"/>
</calcChain>
</file>

<file path=xl/sharedStrings.xml><?xml version="1.0" encoding="utf-8"?>
<sst xmlns="http://schemas.openxmlformats.org/spreadsheetml/2006/main" count="1461" uniqueCount="630">
  <si>
    <t>Sastādīja:</t>
  </si>
  <si>
    <t>Arnis Gailītis</t>
  </si>
  <si>
    <t>Būves nosaukums:</t>
  </si>
  <si>
    <t>Objekta nosaukums:</t>
  </si>
  <si>
    <t>Objekta adrese:</t>
  </si>
  <si>
    <t>Nr.p.k.</t>
  </si>
  <si>
    <t>Kopā</t>
  </si>
  <si>
    <t>Darba nosaukums</t>
  </si>
  <si>
    <t>Mērvienība</t>
  </si>
  <si>
    <t>Daudzums</t>
  </si>
  <si>
    <t>Sertifikāta Nr.20-5643</t>
  </si>
  <si>
    <t>Pārbaudīja:</t>
  </si>
  <si>
    <t>Piezīmes:</t>
  </si>
  <si>
    <t xml:space="preserve"> Būvuzņēmējam jādod pilna apjoma tendera cenu piedāvājums, ieskaitot palīgdarbus  un materiālus, kas nav uzrādīti apjomu sarakstā un projektā, bet ir nepieciešami projektētās ēkas būvniecībai un nodošanai ekspluatācijā.</t>
  </si>
  <si>
    <t>Pasūtījuma Nr.</t>
  </si>
  <si>
    <t>gb.</t>
  </si>
  <si>
    <t>Būvdarbu apjomu saraksts Nr.</t>
  </si>
  <si>
    <t>Nacionālais rehabilitācjas centrs "Vaivari"</t>
  </si>
  <si>
    <t>Asaru prospekts 61, Jūrmala</t>
  </si>
  <si>
    <t>Nr.1-37/17/005/ERAF</t>
  </si>
  <si>
    <t>Apjomi sastādīti pamatojoties  SIA „Baltex Group” būvprojekta rasējumiem un specifikācijām</t>
  </si>
  <si>
    <t>Apjomi sastādīti:  2018.gada 2. marts</t>
  </si>
  <si>
    <t>Iekšējais ūdensvads</t>
  </si>
  <si>
    <t>Iekšējā kanalizācija</t>
  </si>
  <si>
    <t>Lietusūdens kanalizācija</t>
  </si>
  <si>
    <t>Apkure</t>
  </si>
  <si>
    <t>Ventilācija</t>
  </si>
  <si>
    <t>Gaisa kondicionēšana</t>
  </si>
  <si>
    <t>Elektroinstalācija</t>
  </si>
  <si>
    <t xml:space="preserve">Elektronisko sakaru sistēmas </t>
  </si>
  <si>
    <t>Videonovērošanas sistēma</t>
  </si>
  <si>
    <t>Ugunsdzēsības automātikas sistēma</t>
  </si>
  <si>
    <t>Māsu izsaukuma sistēma</t>
  </si>
  <si>
    <t>Medicīnas gāzu sistēma</t>
  </si>
  <si>
    <t>7. STĀVS</t>
  </si>
  <si>
    <t>Ū1, T3, T4 Ūdensvads apgāde</t>
  </si>
  <si>
    <t>Unipipe caurule ar veidgabaliem un izolāciju (d=13; ƛ=0.036 (piem: K-flex) d32x3 PN10</t>
  </si>
  <si>
    <t>m</t>
  </si>
  <si>
    <t>Unipipe caurule ar veidgabaliem un izolāciju (d=40; ƛ=0.032 (piem: isover) 32x3 PN10</t>
  </si>
  <si>
    <t>Unipipe caurule ar veidgabaliem un izolāciju (d=40; ƛ=0.032 (piem: isover) d32x3 PN10</t>
  </si>
  <si>
    <t>Unipipe caurule ar veidgabaliem un izolāciju (d=13; ƛ=0.036 (piem: K-flex) d20x2.25</t>
  </si>
  <si>
    <t>Unipipe caurule ar veidgabaliem un izolāciju (d=30; ƛ=0.032 (piem: isover) d20x2.25</t>
  </si>
  <si>
    <t>Unipipe caurule ar veidgabaliem un izolāciju (d=13; ƛ=0.036 (piem: K-flex) d16x2</t>
  </si>
  <si>
    <t>Unipipe caurule ar veidgabaliem un izolāciju (d=30; ƛ=0.032 (piem: isover) d16x2</t>
  </si>
  <si>
    <t>Lodveida ventilis DN25</t>
  </si>
  <si>
    <t>gb</t>
  </si>
  <si>
    <t xml:space="preserve">Lodveida ventilis DN25 </t>
  </si>
  <si>
    <t xml:space="preserve">Lodveida ventilis DN15 </t>
  </si>
  <si>
    <t xml:space="preserve">Lodveida ventilis DN15  </t>
  </si>
  <si>
    <t>Lodveida ventilis DN15 ar atgaisotāju PN10</t>
  </si>
  <si>
    <t xml:space="preserve">Pieslēgums pie esošiem tīkliem </t>
  </si>
  <si>
    <t>vieta</t>
  </si>
  <si>
    <t>Pieslēgums pie esošiem tīkliem d32x3</t>
  </si>
  <si>
    <t>7.stāvs</t>
  </si>
  <si>
    <t xml:space="preserve">K1 Sadzīves kanalizācija </t>
  </si>
  <si>
    <t xml:space="preserve">PP Caurule d110 ar skaņas un pretkondensāta izolāciju (b=20mm; ƛ=0.032(piem: isover)) </t>
  </si>
  <si>
    <t xml:space="preserve">    PP Caurule d110  </t>
  </si>
  <si>
    <t>PP Caurule ø50</t>
  </si>
  <si>
    <t xml:space="preserve">    Revīzija d110</t>
  </si>
  <si>
    <t xml:space="preserve">    Tīrīšana d110</t>
  </si>
  <si>
    <t xml:space="preserve">    Ugunsdrošības manžete d110</t>
  </si>
  <si>
    <t>Traps ø50 horizontālais, linolijam</t>
  </si>
  <si>
    <t>kpl</t>
  </si>
  <si>
    <t>Veidgabali d110, d50</t>
  </si>
  <si>
    <t>Stiprinājumi</t>
  </si>
  <si>
    <t>Pievienošana pie esošiem stāvvadiem ar uzmavu</t>
  </si>
  <si>
    <t>Lietus kanalizācija K2</t>
  </si>
  <si>
    <t>Tērauda caurule d105x5, krasotā, ar pretkondensāta izolāciju  (b=20mm; ƛ=0.032(piem: isover))</t>
  </si>
  <si>
    <t>Pieslēgums pie esošiem tīkliem</t>
  </si>
  <si>
    <t>H1 sistēma</t>
  </si>
  <si>
    <t>Presējams vara cauruļvads</t>
  </si>
  <si>
    <t>Līkums-90</t>
  </si>
  <si>
    <t>T-veida atzars-90</t>
  </si>
  <si>
    <t>15/15</t>
  </si>
  <si>
    <t>15/15/22</t>
  </si>
  <si>
    <t>22/22/15</t>
  </si>
  <si>
    <t>28/28</t>
  </si>
  <si>
    <t>Pāreja</t>
  </si>
  <si>
    <t>22/15</t>
  </si>
  <si>
    <t>28/22</t>
  </si>
  <si>
    <t>Apkures radiators no auksti velmēta tērauda ar zemu oglekļa saturu, pilnīgi gludu priekšējo paneli, stiprinājumiem, noslēgkorķi un atgaisotāju</t>
  </si>
  <si>
    <t>FH30 300x1400</t>
  </si>
  <si>
    <t>FH30 400x1600</t>
  </si>
  <si>
    <t>FH30 500x1600</t>
  </si>
  <si>
    <t>FH30 500x900</t>
  </si>
  <si>
    <t>Termostata vārsts</t>
  </si>
  <si>
    <t>Standard</t>
  </si>
  <si>
    <t xml:space="preserve">Termostata galva </t>
  </si>
  <si>
    <t>K</t>
  </si>
  <si>
    <t>Radiatoru noslēgvārsts ar iztukšošanas skrūvi</t>
  </si>
  <si>
    <t>Regutec</t>
  </si>
  <si>
    <t>EL radiators</t>
  </si>
  <si>
    <t xml:space="preserve"> EPHBE07P</t>
  </si>
  <si>
    <t>Stiprinājumi un palīgmateriāli</t>
  </si>
  <si>
    <t>Ailu aizpildījums</t>
  </si>
  <si>
    <t>H2 sistēma</t>
  </si>
  <si>
    <t>Tērauda cauruļvads ar 2 kārtām grunts pārklājumu</t>
  </si>
  <si>
    <t>Balansējošais vārsts ar pozīciju indikāciju</t>
  </si>
  <si>
    <t>STAD- DN25</t>
  </si>
  <si>
    <t>Lodveida noslēgvārsts</t>
  </si>
  <si>
    <t>DN-NV 25</t>
  </si>
  <si>
    <t>2-ceļa vārsts ar izpildmehānismu</t>
  </si>
  <si>
    <t>CV 216 RGA DN15+ TA-MC55Y Kvs=2.5</t>
  </si>
  <si>
    <t>Akmensvates čaula ar folija pārklājumu</t>
  </si>
  <si>
    <t>Akmensvates čaula ar folija pārklājumu un skārda apšuvumu</t>
  </si>
  <si>
    <t>Automātikas bloks un apsaiste</t>
  </si>
  <si>
    <t>Etilēnglikols 35%</t>
  </si>
  <si>
    <t>l</t>
  </si>
  <si>
    <t>PN3 sistēma</t>
  </si>
  <si>
    <t>1</t>
  </si>
  <si>
    <t>Skārda gaisa vads</t>
  </si>
  <si>
    <t>SR-100</t>
  </si>
  <si>
    <t>2</t>
  </si>
  <si>
    <t>SR-125</t>
  </si>
  <si>
    <t>3</t>
  </si>
  <si>
    <t>SR-160</t>
  </si>
  <si>
    <t>4</t>
  </si>
  <si>
    <t>SR-200</t>
  </si>
  <si>
    <t>5</t>
  </si>
  <si>
    <t>SR-250</t>
  </si>
  <si>
    <t>6</t>
  </si>
  <si>
    <t>SR-400</t>
  </si>
  <si>
    <t>7</t>
  </si>
  <si>
    <t>LKR-200-100</t>
  </si>
  <si>
    <t>8</t>
  </si>
  <si>
    <t>LKR-200-150</t>
  </si>
  <si>
    <t>9</t>
  </si>
  <si>
    <t>LKR-250-250</t>
  </si>
  <si>
    <t>10</t>
  </si>
  <si>
    <t>LKR-300-250</t>
  </si>
  <si>
    <t>11</t>
  </si>
  <si>
    <t>LKR-300-300</t>
  </si>
  <si>
    <t>12</t>
  </si>
  <si>
    <t>LKR-600-150</t>
  </si>
  <si>
    <t>13</t>
  </si>
  <si>
    <t>LKR-800-400</t>
  </si>
  <si>
    <t>14</t>
  </si>
  <si>
    <t>Līkums-45</t>
  </si>
  <si>
    <t>BU-160-45</t>
  </si>
  <si>
    <t>15</t>
  </si>
  <si>
    <t>LBR-300-250-2</t>
  </si>
  <si>
    <t>16</t>
  </si>
  <si>
    <t>Līkums-60</t>
  </si>
  <si>
    <t>BU-125-60</t>
  </si>
  <si>
    <t>17</t>
  </si>
  <si>
    <t>400x800</t>
  </si>
  <si>
    <t>18</t>
  </si>
  <si>
    <t>800x400</t>
  </si>
  <si>
    <t>19</t>
  </si>
  <si>
    <t>BU-100-90</t>
  </si>
  <si>
    <t>20</t>
  </si>
  <si>
    <t>BU-125-90</t>
  </si>
  <si>
    <t>21</t>
  </si>
  <si>
    <t>150x200</t>
  </si>
  <si>
    <t>22</t>
  </si>
  <si>
    <t>150x600</t>
  </si>
  <si>
    <t>23</t>
  </si>
  <si>
    <t>LBR-300-250-1</t>
  </si>
  <si>
    <t>24</t>
  </si>
  <si>
    <t>LBR-300-300-1</t>
  </si>
  <si>
    <t>25</t>
  </si>
  <si>
    <t>26</t>
  </si>
  <si>
    <t>LBR-600-150-1</t>
  </si>
  <si>
    <t>27</t>
  </si>
  <si>
    <t>LBR-800-400-1</t>
  </si>
  <si>
    <t>28</t>
  </si>
  <si>
    <t>Sedls</t>
  </si>
  <si>
    <t>TCPU-125-100</t>
  </si>
  <si>
    <t>29</t>
  </si>
  <si>
    <t>TCPU-160-100</t>
  </si>
  <si>
    <t>30</t>
  </si>
  <si>
    <t>TCPU-160-125</t>
  </si>
  <si>
    <t>31</t>
  </si>
  <si>
    <t>TCPU-200-100</t>
  </si>
  <si>
    <t>32</t>
  </si>
  <si>
    <t>TCPU-250-100</t>
  </si>
  <si>
    <t>33</t>
  </si>
  <si>
    <t>250/125</t>
  </si>
  <si>
    <t>34</t>
  </si>
  <si>
    <t>35</t>
  </si>
  <si>
    <t>36</t>
  </si>
  <si>
    <t>37</t>
  </si>
  <si>
    <t>125/100</t>
  </si>
  <si>
    <t>38</t>
  </si>
  <si>
    <t>160/125</t>
  </si>
  <si>
    <t>39</t>
  </si>
  <si>
    <t>200/160</t>
  </si>
  <si>
    <t>40</t>
  </si>
  <si>
    <t>250/200</t>
  </si>
  <si>
    <t>41</t>
  </si>
  <si>
    <t>250x250/250</t>
  </si>
  <si>
    <t>42</t>
  </si>
  <si>
    <t>LFR-200-100-100-C</t>
  </si>
  <si>
    <t>43</t>
  </si>
  <si>
    <t>160/200x150</t>
  </si>
  <si>
    <t>44</t>
  </si>
  <si>
    <t>LFR-250-250-250-C</t>
  </si>
  <si>
    <t>45</t>
  </si>
  <si>
    <t>250x250/250x300</t>
  </si>
  <si>
    <t>46</t>
  </si>
  <si>
    <t>300x300/300x250</t>
  </si>
  <si>
    <t>47</t>
  </si>
  <si>
    <t>300x300/600x150</t>
  </si>
  <si>
    <t>48</t>
  </si>
  <si>
    <t>400/800x400</t>
  </si>
  <si>
    <t>49</t>
  </si>
  <si>
    <t>800x400/600x150</t>
  </si>
  <si>
    <t>50</t>
  </si>
  <si>
    <t>Gaisa ieņemšanas reste</t>
  </si>
  <si>
    <t>RIS-800x400</t>
  </si>
  <si>
    <t>51</t>
  </si>
  <si>
    <t>Pieplūdes gaisa sadalītājs ar regulējamām horizontālām un vertikālām lāpstiņām</t>
  </si>
  <si>
    <t>SV2-200-100</t>
  </si>
  <si>
    <t>52</t>
  </si>
  <si>
    <t>Pieplūdes gaisa sadalītājs ar gaisa plūsmas intensitātes regulāciju</t>
  </si>
  <si>
    <t>ULA/N-125(R)</t>
  </si>
  <si>
    <t>53</t>
  </si>
  <si>
    <t>Nosūces gaisa sadalītājs ar fiksētām lāpstiņām</t>
  </si>
  <si>
    <t>SV1-200-100</t>
  </si>
  <si>
    <t>54</t>
  </si>
  <si>
    <t>SV1-200-150</t>
  </si>
  <si>
    <t>55</t>
  </si>
  <si>
    <t>Nosūces gaisa sadalītājs ar gaisa plūsmas intensitātes regulāciju</t>
  </si>
  <si>
    <t>ULA/N-100(E)</t>
  </si>
  <si>
    <t>56</t>
  </si>
  <si>
    <t>Gaisa izemšanas konfuzors</t>
  </si>
  <si>
    <t>EYMA-2-040</t>
  </si>
  <si>
    <t>57</t>
  </si>
  <si>
    <t>IRIS tipa droseļvārsts ar izliektām lāpstiņām</t>
  </si>
  <si>
    <t>PRA/N-100(N)</t>
  </si>
  <si>
    <t>58</t>
  </si>
  <si>
    <t>Tauriņtipa droseļvārsts</t>
  </si>
  <si>
    <t>PTS/B-100</t>
  </si>
  <si>
    <t>59</t>
  </si>
  <si>
    <t>PRA/N-125(N)</t>
  </si>
  <si>
    <t>60</t>
  </si>
  <si>
    <t>PTS/B-125</t>
  </si>
  <si>
    <t>61</t>
  </si>
  <si>
    <t>PRA/N-160(N)</t>
  </si>
  <si>
    <t>62</t>
  </si>
  <si>
    <t>Trokšņu slāpētājs</t>
  </si>
  <si>
    <t>KVAp-100-300-1</t>
  </si>
  <si>
    <t>63</t>
  </si>
  <si>
    <t>BDLD 400 800 150 150 30 06</t>
  </si>
  <si>
    <t>64</t>
  </si>
  <si>
    <t>DLD 800 400 1250 10 17</t>
  </si>
  <si>
    <t>65</t>
  </si>
  <si>
    <t>Ugunsdrošais vārsts ar atsperi un kūstošo ieliktni (72C)</t>
  </si>
  <si>
    <t>SC60-100</t>
  </si>
  <si>
    <t>66</t>
  </si>
  <si>
    <t>Pašlīmējoša akmensvates izolācija ar folija pārklājumu un skārda apšuvumu</t>
  </si>
  <si>
    <t>600x150</t>
  </si>
  <si>
    <t>67</t>
  </si>
  <si>
    <t>68</t>
  </si>
  <si>
    <t>Iekārtas balsta rāmis</t>
  </si>
  <si>
    <t>HILTI</t>
  </si>
  <si>
    <t>69</t>
  </si>
  <si>
    <t xml:space="preserve">Gaisa apstrādes iekārta āra izpildījumā ar F7 un M5 filtiem ar spiediena sensoriem, diviem vārstiem ar izpildmehānismu un atsperi, plānkšņu siltuma atgūšanas sekciju ar vārstu, diviem ventilatoriem ar spiediena sensoriem, apkures kaloriferi </t>
  </si>
  <si>
    <t>Systemair Geniox Go 10DRL</t>
  </si>
  <si>
    <t>70</t>
  </si>
  <si>
    <t xml:space="preserve">Vadības pults </t>
  </si>
  <si>
    <t>Systemair</t>
  </si>
  <si>
    <t>71</t>
  </si>
  <si>
    <t>72</t>
  </si>
  <si>
    <t>73</t>
  </si>
  <si>
    <t>C2 sistēma</t>
  </si>
  <si>
    <t>Izolēts freona cauruļvads</t>
  </si>
  <si>
    <t>Y veida atzars</t>
  </si>
  <si>
    <t>E-102SN3</t>
  </si>
  <si>
    <t>Telpas pults</t>
  </si>
  <si>
    <t>PC-ARH</t>
  </si>
  <si>
    <t>Hi-wall ar kondensāta sūkni</t>
  </si>
  <si>
    <t>RPK-08FSN3M</t>
  </si>
  <si>
    <t>Āra bloks ar montāžas rāmi</t>
  </si>
  <si>
    <t>RAS-4FSNY3E</t>
  </si>
  <si>
    <t xml:space="preserve">Freons </t>
  </si>
  <si>
    <t>R410A</t>
  </si>
  <si>
    <t>kg</t>
  </si>
  <si>
    <t>Sadalne.v/a., IP31, rūpnieciski komplektējama 400A, 420/240V IK08, 50hz  izmērs 1050x650x2100,  montāžai uz grīdas.  Ikm3&lt; 10kA, Ikm1&lt; 5kA Ar caurspīdīgām durvīm.  komplektā ar automātiku pēc dotās shēmas</t>
  </si>
  <si>
    <t>Prisma G</t>
  </si>
  <si>
    <t xml:space="preserve">Montāžas metode Virsapmetuma
Rindu skaits 3
Moduļu skaits 36
Caurspīdīgs pārklājs/durvis Jā
Korpusa materiāls Plastmasa
Augstums 610 mm
Platums 448 mm
Dziļums 160 mm
DIN-sliede Jā
Krāsa Pelēks
RAL numurs 7035
Aizsardzības pakāpe (IP) IP65
</t>
  </si>
  <si>
    <t>Kaedra</t>
  </si>
  <si>
    <t>Montāžas metode Virsapmetuma
Rindu skaits 4
Moduļu skaits 72
Caurspīdīgs pārklājs/durvis Jā
Korpusa materiāls Plastmasa
Augstums 842 mm
Platums 448 mm
Dziļums 160 mm
DIN-sliede Jā
Krāsa Pelēks
RAL numurs 7035
Aizsardzības pakāpe (IP) IP64</t>
  </si>
  <si>
    <t>B</t>
  </si>
  <si>
    <t>Gaismekļi</t>
  </si>
  <si>
    <t>Gaismeklis  LED 47W,3650lm,78lm/W, 4000K,high-flux PCB LED modules, mid-power SMD LED, CRI &gt; 80, MacAdam ≤ 3, 50.000h L80 B10,DALI,Optika: satīna opāla polikarbonāta difuzors (SOP), Korpuss:ekstrudēta alumīnija profils ar pulverveida pārklājumu.L-1538x110x110mm, IP40 v.a. IntraLighting vai ekvivalents</t>
  </si>
  <si>
    <t xml:space="preserve">Sword C SOP 3650lm 47W 840 1538mm DALI IP40 white. Kods: 13721159401        </t>
  </si>
  <si>
    <t>Gaismeklis  LED 47W,3650lm,78lm/W, 4000K,high-flux PCB LED modules, mid-power SMD LED, CRI &gt; 80, MacAdam ≤ 3, 50.000h L80 B10,Optika: satīna opāla polikarbonāta difuzors (SOP), Korpuss:ekstrudēta alumīnija profils ar pulverveida pārklājumu.L-1538x110x110mm, IP40 v.a. IntraLighting vai ekvivalents</t>
  </si>
  <si>
    <t xml:space="preserve">Sword C SOP 3650lm 47W 840 1538mm FO IP40 white. Kods: 13721459401         </t>
  </si>
  <si>
    <t>Gaismeklis  LED 15W, 1780lm, 118lm/W,4000K,high-power COB LED module, CRI &gt; 80, MacAdam ≤ 3, 50.000h L80 B10, augstas efektivitātes optika ar mikroprismatmisko lēcu,polikarbonāta korpuss, stiprināts ar stikla šķiedrām - izturīgs pret karsēšanu 850 °C, D-240mm, H-120mm,IP44  z.a. IntraLighting vai ekvivalents</t>
  </si>
  <si>
    <t>Intralighting Nitor R HE 1780 lm 15W 840 FO IP44 white Kods:14840422001</t>
  </si>
  <si>
    <t>Gaismeklis  LED 28W, 2900lm,103lm/W,4000K, high-power COB LED module, CRI &gt; 80, MacAdam ≤ 3, 50.000h L80 B10, augstas efektivitātes optika ar mikroprismatmisko lēcu,polikarbonāta korpuss, stiprināts ar stikla šķiedrām - izturīgs pret karsēšanu 850 °C,D-240mm, H-120mm, IP44, z.a. IntraLighting vai ekvivalents</t>
  </si>
  <si>
    <t>Intralighting Nitor NITOR HE 2900 lm 28W 840 IP44 Kods:14840432001</t>
  </si>
  <si>
    <t>Gaismeklis  LED 22W,2200lm,100lm/W,4000K,high-power COB LED module, CRI &gt; 80, MacAdam ≤ 3, 50.000h L80 B10, augstas efektivitātes optika ar mikroprismatmisko lēcu,polikarbonāta korpuss, stiprināts ar stikla šķiedrām - izturīgs pret karsēšanu 850 °C, D-240mm, H-120mm, IP44, z.a. IntraLighting vai ekvivalents</t>
  </si>
  <si>
    <t>Intralighting  Nitor R HE 2200 lm 22W 840 FO IP44 white Kods:14840442001</t>
  </si>
  <si>
    <t>Gaismeklis  LED 15W, 1900lm,126lm/W,4000K,high-power COB LED module, CRI &gt; 80, MacAdam ≤ 3, 50.000h L80 B10, augstas efektivitātes optika ar mikroprismatmisko lēcu,polikarbonāta korpuss, stiprināts ar stikla šķiedrām - izturīgs pret karsēšanu 850 °C,D-240mm, H-120mm, IP20, 4000K, z.a. IntraLighting vai ekvivalents</t>
  </si>
  <si>
    <t>Intralighting  Nitor R HE 1900 lm 15W 840 FO IP20 white Kods:14842422001</t>
  </si>
  <si>
    <t xml:space="preserve">Gaismeklis  LED 22W, 2300lm, 105lm/W,4000K,high-power COB LED module, CRI &gt; 80, MacAdam ≤ 3, 50.000h L80 B10, augstas efektivitātes optika ar mikroprismatmisko lēcu,polikarbonāta korpuss, stiprināts ar stikla šķiedrām - izturīgs pret karsēšanu 850 °C,D-240mm,H-120mm, IP20, 4000K, z.a. IntraLighting vai ekvivalents
</t>
  </si>
  <si>
    <t>Intralighting  Nitor R HE 2300 lm 22W 840 FO IP20 white Kods:14842442001</t>
  </si>
  <si>
    <t xml:space="preserve">Gaismeklis  LED 28W,3100lm,110lm/W,4000K,high-power COB LED module, CRI &gt; 80, MacAdam ≤ 3, 50.000h L80 B10, augstas efektivitātes optika ar mikroprismatmisko lēcu,polikarbonāta korpuss, stiprināts ar stikla šķiedrām - izturīgs pret karsēšanu 850 °C,D-240mm, H-120mm, IP20, 4000K, z.a. IntraLighting vai ekvivalents
</t>
  </si>
  <si>
    <t>Intralighting  Nitor R HE 3100 lm 28W 840 FO IP20 white Kods:14842432001</t>
  </si>
  <si>
    <t>LED spoguļgaismeklis 11W,1300lm, 118lm/W, 4000K,PMMA opāla difuzors, Korpuss:anodēts alumīnija profils, L- 574x50x60mm, v/a, IP 44, LUXIONA vai ekvivalents</t>
  </si>
  <si>
    <t>X-WALL K9 LED</t>
  </si>
  <si>
    <t>LED nakts apgaismojums, 7W, 275lm, 29lmm/W,4000K, Alumīnija korpuss ar poliestera pulvera pārklājumu - krāsa:AN-96 / antracīts pelēks / tekstūrēts.D-224x55x61mm,IP65, IK07 z.a. PERFORMANCE IN LIGHTING vai ekvivalents</t>
  </si>
  <si>
    <t>PERFORMANCE IN LIGHTING,  INSERT+ 1 7W 4K AN3 Kods:304119</t>
  </si>
  <si>
    <t>Avārijas gaismeklis  LED 3W, 132X132X54, IP 41, ar bateriju 1h un Autotestu- Premium,, AWEX LVPR/1W/B vai ekvivalents</t>
  </si>
  <si>
    <t>AWEX LVPR/1W/B</t>
  </si>
  <si>
    <t xml:space="preserve">Evakuācijas gaismeklis LED 2W,337x189x57 IP44, centrālai baterijas sistēmai,AWEX INFINITY II ALL vai ekvivalents, centrālās baterijas sistēmai
</t>
  </si>
  <si>
    <t>AWEX                     INFINITY II AL IF2ALS/2W/Z/CB/ADE/WH</t>
  </si>
  <si>
    <t xml:space="preserve">Avārijas gaismeklis  LED 1W, 132X132X54, IP 41, 4000K,  ar bateriju 1h un Autotestu- Premium,, AWEX LVPR/1W -  vai ekvivalents
</t>
  </si>
  <si>
    <t xml:space="preserve">AWEX LVPR/1W - </t>
  </si>
  <si>
    <t>C</t>
  </si>
  <si>
    <t>Apgaismojuma komutācija</t>
  </si>
  <si>
    <t>Herm.slēdzis,10A, z.a., ar kārbu IP 44</t>
  </si>
  <si>
    <t>Merten System M</t>
  </si>
  <si>
    <t>Dubultais slēdzis ,10A, z.a. ar kārbu IP 20</t>
  </si>
  <si>
    <t>Herm. dubultais slēdzis ,10A, z.a. ar kārbu IP 44</t>
  </si>
  <si>
    <t>Pārslēdzis, 10A, z.a. ar kārbu IP 20</t>
  </si>
  <si>
    <t xml:space="preserve">Touch dim DALI tasterpoga 10A, z.a. ar kārbu IP 20, </t>
  </si>
  <si>
    <t>Klātbūtnes sensors, IP44,  Steinel PC  HF 360, 120x120mm,  augstfrekvences, z/a</t>
  </si>
  <si>
    <t>Steinel</t>
  </si>
  <si>
    <t>Herm. Kārba 1f, IP44</t>
  </si>
  <si>
    <t>Savienojumi</t>
  </si>
  <si>
    <t>Wago</t>
  </si>
  <si>
    <t>D</t>
  </si>
  <si>
    <t>Kabeļi/ kabeļu aizsardzība</t>
  </si>
  <si>
    <t>Kabelis NYY-J 5x16</t>
  </si>
  <si>
    <t>Faber kabel</t>
  </si>
  <si>
    <t>Kabelis NYY-J 5x6</t>
  </si>
  <si>
    <t>Kabelis NYY-J 5x4</t>
  </si>
  <si>
    <t>Kabelis XPJ-5x2.5</t>
  </si>
  <si>
    <t>Draka Keila cables</t>
  </si>
  <si>
    <t>Kabelis XPJ-5x1.5</t>
  </si>
  <si>
    <t>Kabelis XPJ-4x1.5</t>
  </si>
  <si>
    <t>Kabelis XPJ-3x2.5</t>
  </si>
  <si>
    <t>Kabelis XPJ-3x1.5</t>
  </si>
  <si>
    <t>Kabelis XPJ-2x1.5</t>
  </si>
  <si>
    <t>Gofrēta Aizsargcaurule 20 mm</t>
  </si>
  <si>
    <t>Evopipes</t>
  </si>
  <si>
    <t>Gofrēta Aizsargcaurule 16 mm</t>
  </si>
  <si>
    <t>Gludsienu PE aizsargcaurule D=20mm</t>
  </si>
  <si>
    <t>Stiprinājumi/savilces/marķieri</t>
  </si>
  <si>
    <t>Sapiselco</t>
  </si>
  <si>
    <t>E</t>
  </si>
  <si>
    <t>Elektroietaises/ kontaktligzdas</t>
  </si>
  <si>
    <t>Kontaktligzda ar zem.,16A,z.a, L+N+PE, ar kārbu IP44.</t>
  </si>
  <si>
    <t>Kontaktligzda divvietīgā ar zem.,16A,z.a, L+N+PE, ar kārbu IP44.</t>
  </si>
  <si>
    <t>Kontaktligzda ar zem.,16A,z.a, L+N+PE, ar kārbu IP20.</t>
  </si>
  <si>
    <t xml:space="preserve">Izvads 1 fāzes 230V 16A, L+N+PE </t>
  </si>
  <si>
    <t>F</t>
  </si>
  <si>
    <t>Kabeļu plauku sistēma</t>
  </si>
  <si>
    <t>Zn Kabeļu rene 60x200 C-1-C-2</t>
  </si>
  <si>
    <t>Obo</t>
  </si>
  <si>
    <t>Zn Kabeļu trepe 60x400 C-1-C-2</t>
  </si>
  <si>
    <t>Zn Kabeļu rene (ugunsdroša)  60x100 C-1-C-2</t>
  </si>
  <si>
    <t>Kabeļu renes Pagrieziens 90°  200</t>
  </si>
  <si>
    <t>Kabeļreņu stiprinājumi-piekārti no griestiem</t>
  </si>
  <si>
    <t>Ugunsdrošas putas CFS-F FX</t>
  </si>
  <si>
    <t>Kabeļu renes T veida savienojums 200/200/200</t>
  </si>
  <si>
    <t>Dalīta gala apdare ar līmi SEH5 5x15-59mm; 5x4-70mm²</t>
  </si>
  <si>
    <t>CellPack</t>
  </si>
  <si>
    <t>Vads H07V-K 1x16mm²</t>
  </si>
  <si>
    <t>Vads H07V-K 1x6mm2</t>
  </si>
  <si>
    <t>Palīgmateriāli, savienojumi</t>
  </si>
  <si>
    <t>Switch 50 port Cisco</t>
  </si>
  <si>
    <t>SLM2048T SG200-50</t>
  </si>
  <si>
    <t>Patch panelis Cat6</t>
  </si>
  <si>
    <t xml:space="preserve">24p Cat6 UTP B3 </t>
  </si>
  <si>
    <t xml:space="preserve">Cat6 UTP patch kabelis 1.0m </t>
  </si>
  <si>
    <t>Cat6 UTP 1m</t>
  </si>
  <si>
    <t xml:space="preserve">Cat6 UTP patch kabelis 3.0m </t>
  </si>
  <si>
    <t>Cat6 UTP 3m</t>
  </si>
  <si>
    <t>Kabeļu organaizeris horizontālais</t>
  </si>
  <si>
    <t xml:space="preserve">Kabelis </t>
  </si>
  <si>
    <t>B3 Cat6 4x2x0.5 LSZH (Low Smoke Zero Halogen)</t>
  </si>
  <si>
    <t xml:space="preserve">Vienvietīgais datu rozetes komplekti ar kārbu un rāmīšiem </t>
  </si>
  <si>
    <t>kpl.</t>
  </si>
  <si>
    <t>Ugunsdrošās putas caurumu aizpildīšanai</t>
  </si>
  <si>
    <t>Aizsargcaurule gofrētā d25 mm</t>
  </si>
  <si>
    <t xml:space="preserve">Gofrēta dubultsienu caurule D=50mm 450N </t>
  </si>
  <si>
    <t>EVOCAB FLEX</t>
  </si>
  <si>
    <t>Kabeļu trepe 60x300mm 3m biezums=1mm C1-C2 KS20-300</t>
  </si>
  <si>
    <t>MEKA PRO</t>
  </si>
  <si>
    <t xml:space="preserve"> Kabeļu trepes līkums 90° 300x154mm R=300 KS90-300/KSF </t>
  </si>
  <si>
    <t>Savienojums 300x60mm RSS-300-60</t>
  </si>
  <si>
    <t xml:space="preserve"> Kabeļu trepes T-veida savienojums 60x300mm R=1000mm KST-300 </t>
  </si>
  <si>
    <t>Spaile ar uzgiezni M10 L=100mm</t>
  </si>
  <si>
    <t>Montāžas plāksne L=3m</t>
  </si>
  <si>
    <t>Alumīnija stiprinājums (ankeris) M10</t>
  </si>
  <si>
    <t>Uzgriežņu komplekts</t>
  </si>
  <si>
    <t>Montāžas un stiprināšanas materiāli</t>
  </si>
  <si>
    <t>IP videokamera (iekštelpās)</t>
  </si>
  <si>
    <t>HikVision DS-2CD2532F-IS</t>
  </si>
  <si>
    <t>Kabelis</t>
  </si>
  <si>
    <t>B3 Cat6 UTP</t>
  </si>
  <si>
    <t>Sistēmas devēji:</t>
  </si>
  <si>
    <t xml:space="preserve">Adreses kombinēts dūmu un siltuma devējs </t>
  </si>
  <si>
    <t>6000/OPHT</t>
  </si>
  <si>
    <t xml:space="preserve">Devēju bāze </t>
  </si>
  <si>
    <t>6000/BASE</t>
  </si>
  <si>
    <t>Izolators</t>
  </si>
  <si>
    <t>6000/FUI</t>
  </si>
  <si>
    <t>Izolatoru bāze</t>
  </si>
  <si>
    <t>6000/DIP</t>
  </si>
  <si>
    <t>Rokas adreses trauksmes poga ar izolatoru</t>
  </si>
  <si>
    <t>6000/BGK</t>
  </si>
  <si>
    <t>Vadības modulis</t>
  </si>
  <si>
    <t>6000/MICCO</t>
  </si>
  <si>
    <t>Adrešu sirēna</t>
  </si>
  <si>
    <t>6000/SYM2R</t>
  </si>
  <si>
    <t>Adrešu sirēnas bāze</t>
  </si>
  <si>
    <t>6000/ASB2</t>
  </si>
  <si>
    <t>Iznesamais LED indikators</t>
  </si>
  <si>
    <t>Instalācijas materiāli:</t>
  </si>
  <si>
    <t>Plastmasas kaste adrešu moduļiem</t>
  </si>
  <si>
    <t>kompl.</t>
  </si>
  <si>
    <t xml:space="preserve"> 2x2x0.8+0.8 (E30) Eurosafe</t>
  </si>
  <si>
    <t xml:space="preserve">Kabelis  </t>
  </si>
  <si>
    <t xml:space="preserve">NHXN-FE180/E30 3x2.5mm2 </t>
  </si>
  <si>
    <t>Kabelis paneļu apvienošanai tīklā</t>
  </si>
  <si>
    <t>UTP kat. 6</t>
  </si>
  <si>
    <t>Instalācijas materiāli</t>
  </si>
  <si>
    <t>Starpsienu urbšanas darbi</t>
  </si>
  <si>
    <t xml:space="preserve">gab. </t>
  </si>
  <si>
    <t>Ugunsdrošais pildījums</t>
  </si>
  <si>
    <t xml:space="preserve"> (java GVS Fire Stop )</t>
  </si>
  <si>
    <t>PIEEJAS KONTROLE</t>
  </si>
  <si>
    <t>Elektromagnēts ar stāvokļa kontroli uz 250Kg</t>
  </si>
  <si>
    <t>ZW600R</t>
  </si>
  <si>
    <t>Balss trauksmes izziņošanas sistēma</t>
  </si>
  <si>
    <t xml:space="preserve">Līnijas gala iekārtas </t>
  </si>
  <si>
    <t>PLN1-EOL</t>
  </si>
  <si>
    <t>Griestu skaļrunis (3/6Watt); piekārtie griesti</t>
  </si>
  <si>
    <t>LBC3086/41</t>
  </si>
  <si>
    <t>Griestu skaļrunis (3/6Watt); virsapmetuma</t>
  </si>
  <si>
    <t>LB1-UM06E-1</t>
  </si>
  <si>
    <t>Nedegošs korpuss piekārto giestu skaļrunim</t>
  </si>
  <si>
    <t>LBC3081/02</t>
  </si>
  <si>
    <t>EVAC. Savienošais adapteris ar termodrošinātāju</t>
  </si>
  <si>
    <t>Ugunsizturīgs kabelis 3x1,5 (E30)</t>
  </si>
  <si>
    <t>3x1,5 (E30)</t>
  </si>
  <si>
    <t xml:space="preserve">m </t>
  </si>
  <si>
    <t>7.stāvs ziemeļu daļa</t>
  </si>
  <si>
    <t>Stāva kontrolieris Systevo 72700A1</t>
  </si>
  <si>
    <t>Stāva kontroliera tīkla karte 72700C1</t>
  </si>
  <si>
    <t>Stāva līnijas pasīvais galaslēdzis 72639A</t>
  </si>
  <si>
    <t>Pasīvā galaslēdža montāžas vāks 88910A3N</t>
  </si>
  <si>
    <t>Stāva barošanas bloks 10A 89954R5</t>
  </si>
  <si>
    <t>Stāva UPS modulis 10A 89954C7</t>
  </si>
  <si>
    <t>Palātas vadības terminālis 76921B1</t>
  </si>
  <si>
    <t>Palātas vadības termināļa reģipša montāžas plate 76919B1</t>
  </si>
  <si>
    <t>Palātas indikācijas lampa 72569DL</t>
  </si>
  <si>
    <t>Palātas indikācijas lampas pamatne 72569Z4</t>
  </si>
  <si>
    <t>Pacienta gultas modulis 74188A1</t>
  </si>
  <si>
    <t>Pacienta gultas moduļa montāžas plate konsolei 74174D1</t>
  </si>
  <si>
    <t>Pacienta pults VIP palātām 74133A1</t>
  </si>
  <si>
    <t>Pacienta pults VIP palātām sienas turētājs 74131B1</t>
  </si>
  <si>
    <t>Pacienta pults parastajām palātām 74154C7</t>
  </si>
  <si>
    <t>Pacienta pults parastajām palātām sienas turētājs 74154Z1</t>
  </si>
  <si>
    <t>Izs./Ats. modulis dušas telpām 73642B3</t>
  </si>
  <si>
    <t>Izs./Ats. moduļa dušas telpām montāžas vāks 88882A3N</t>
  </si>
  <si>
    <t>Izsaukuma modulis ar striķīti dušas telpām 70045A3</t>
  </si>
  <si>
    <t>Izsaukuma moduļa ar striķīti dušas telpām montāžas vāks 88880A3</t>
  </si>
  <si>
    <t>Vienvietīgo moduļu montāžas rāmis dušas telpām 88914A3</t>
  </si>
  <si>
    <t>Vienvietīgo moduļu montāžas rāmis dušas telpām 88914A3N</t>
  </si>
  <si>
    <t>Informatīvais LED gaiteņa displejs</t>
  </si>
  <si>
    <t>Vadības modulis palātai 79813C1</t>
  </si>
  <si>
    <t>Vadības moduļa palātai montāžas vāks 88912B3N</t>
  </si>
  <si>
    <t>Vadības moduļa palātai kabelis 89735S6</t>
  </si>
  <si>
    <t>Stāva barošanas bloka montāžas kaste</t>
  </si>
  <si>
    <t>Stāva UPS moduļa montāžas kaste</t>
  </si>
  <si>
    <t>Stāva MIS automātslēdzis 10A</t>
  </si>
  <si>
    <t>Plastmasas montāžas caurule kabeļiem D20mm</t>
  </si>
  <si>
    <t>Gofrētā caurule kabeļiem D16mm un kanālu štrobēšana</t>
  </si>
  <si>
    <t>Montāžas stiprinājumi</t>
  </si>
  <si>
    <t>Cat5e FTP kabelis stāva komponentēm</t>
  </si>
  <si>
    <t>24V elektrobarošanas kabelis 2x2.5mm</t>
  </si>
  <si>
    <t>220V elektrobarošanas kabelis 3x2.5mm</t>
  </si>
  <si>
    <t>Cat6 FTP kabelis servera savienojumam</t>
  </si>
  <si>
    <t>Gaiteņa vītā pāra līnijas kabelis YTKSY 2x2x0,8mm</t>
  </si>
  <si>
    <t>Ekranēts mikrofona kabelis 2x0.3Smm</t>
  </si>
  <si>
    <t>AWG 28-40 plakanais kabelis</t>
  </si>
  <si>
    <t>Konektori 40 dzīslu plakanajam kabelim</t>
  </si>
  <si>
    <t>Montāžas nozarkārba</t>
  </si>
  <si>
    <t>Cat5e UTP kabelis konsoļu apgaismojuma vadībai</t>
  </si>
  <si>
    <t>Vara caurule 8mm</t>
  </si>
  <si>
    <t>Vara caurule lOmm</t>
  </si>
  <si>
    <t>Vara caurule 12mm</t>
  </si>
  <si>
    <t>Vara caurule 15mm</t>
  </si>
  <si>
    <t>Vara līkums 90° 8mm</t>
  </si>
  <si>
    <t>Vara līkums 90° 10mm</t>
  </si>
  <si>
    <t>Vara līkums 90° 12mm</t>
  </si>
  <si>
    <t>Vara līkums 90° 15mm</t>
  </si>
  <si>
    <t>Vara mufe 8mm</t>
  </si>
  <si>
    <t>Vara mufe lOmm</t>
  </si>
  <si>
    <t>Vara mufe 12mm</t>
  </si>
  <si>
    <t>Vara mufe 15mm</t>
  </si>
  <si>
    <t>Vara pāreja 15-12mm</t>
  </si>
  <si>
    <t>Vara pāreja 12-10mm</t>
  </si>
  <si>
    <t>Vara pāreja 12-8mm</t>
  </si>
  <si>
    <t>Vara pāreja 10-8mm</t>
  </si>
  <si>
    <t>Vara Tsavienojums 8mm</t>
  </si>
  <si>
    <t>Vara Tsavienojums lOmm</t>
  </si>
  <si>
    <t>Vara T savienojums 12mm</t>
  </si>
  <si>
    <t>Enkurskrūve HUS3-A6</t>
  </si>
  <si>
    <t>Cauruļskava MP-HI M8/M10</t>
  </si>
  <si>
    <t>Gofrētās caurules stiprinājumi</t>
  </si>
  <si>
    <t>Gofrēta caurule 20mm</t>
  </si>
  <si>
    <t>Greggersen vai analogs gāzu kontroles un trauksmes panelis 1 gāzei</t>
  </si>
  <si>
    <t>Sienas konsole Trilux Kubion Premium rasējums Nr.l</t>
  </si>
  <si>
    <t>Sienas konsole Trilux Kubion Premium rasējums Nr.2</t>
  </si>
  <si>
    <t>Sienas konsole Trilux Kubion/VS100 rasējums Nr.4</t>
  </si>
  <si>
    <t>Sienas konsole Trilux Kubion Premium rasējums Nr.5</t>
  </si>
  <si>
    <t>Sienas konsole Trilux Kubion Premium rasējums Nr.6</t>
  </si>
  <si>
    <t>Greggersen vai analogs ventilis medicīnas gāzēm</t>
  </si>
  <si>
    <t>Tehnoloģiskie urbumi</t>
  </si>
  <si>
    <t>Vara krāsojums lodējuma vietām 400ml</t>
  </si>
  <si>
    <t>Gāzu sistēmas marķējumi</t>
  </si>
  <si>
    <t>Slāpeklis 20L</t>
  </si>
  <si>
    <t>Ūdeņradis 20L</t>
  </si>
  <si>
    <t>Elektrodi</t>
  </si>
  <si>
    <t>Materiāls ugunsdrošiem starpsienu aizpildījumiem HILTI</t>
  </si>
  <si>
    <t>Elektroinstalācija materiāli (cauruļvadu zemējums, iekārtu pieslēgums elektrības tīklam)</t>
  </si>
  <si>
    <t xml:space="preserve">Valsts sabiedrība ar ierobežotu atbildību "Nacionālais rehabilitācjas centrs "Vaivari""
ēkas 6 un 7. stāva ziemeļu spārna telpas platībā 1360m2 (7. stāvs) </t>
  </si>
  <si>
    <t>Starpsienu demontāža</t>
  </si>
  <si>
    <t>m3</t>
  </si>
  <si>
    <t>Savienoto sanitārtehnisko telpu grīdas konstrukcijas demontāža</t>
  </si>
  <si>
    <t>Grīdas seguma demontāža</t>
  </si>
  <si>
    <t>m2</t>
  </si>
  <si>
    <t>Iekšdurvju demontāža</t>
  </si>
  <si>
    <t>Piekaramo griestu demontāža</t>
  </si>
  <si>
    <t>Apmetuma demontāža</t>
  </si>
  <si>
    <t>Būvgružu izvešana</t>
  </si>
  <si>
    <t>Dažādi demontāžas darbi</t>
  </si>
  <si>
    <t>c/h</t>
  </si>
  <si>
    <t>Konteineru noma</t>
  </si>
  <si>
    <t>Būvgružu savākšana,aizvešana uz atbērtni</t>
  </si>
  <si>
    <t>Būvgružu pieņemšana atbērtnē-poligonā K=1,6,  nodošana pārstrādei</t>
  </si>
  <si>
    <t>Iekšsienas (AR-7)7 stāvs</t>
  </si>
  <si>
    <t>Tips Si1</t>
  </si>
  <si>
    <t>Metāla profila starpsienas karkasa uzstādīšana  UW 50 profils, CW 50 profils palīgmateriāli, stiprinājumi</t>
  </si>
  <si>
    <t>Skaņas izolācijas ierīkošana, Paroc vate EXTRA vai ekvivalents, b=40 mm</t>
  </si>
  <si>
    <t>Karkasa apšuvums ar ģipškartonu  Knauf Piano GKF 2. kārtās</t>
  </si>
  <si>
    <t>Tips Si2</t>
  </si>
  <si>
    <t>Karkasa apšuvums ar ģipškartonu  Knauf Green GKBI 2. kārtās</t>
  </si>
  <si>
    <t>Karkasa apšuvums ar ģipškartonu  Knauf White GKB 2. kārtās</t>
  </si>
  <si>
    <t>Tips Si3</t>
  </si>
  <si>
    <t>Metāla profila starpsienas karkasa uzstādīšana  UW 75 profils, CW 75 profils palīgmateriāli, stiprinājumi</t>
  </si>
  <si>
    <t>Skaņas izolācijas ierīkošana, Paroc vate EXTRA vai ekvivalents, b=60 mm</t>
  </si>
  <si>
    <t>Karkasa apšuvums ar ģipškartonu  Knauf Red GKF 2. kārtās</t>
  </si>
  <si>
    <t>Tips Si4</t>
  </si>
  <si>
    <t>Tips Si6</t>
  </si>
  <si>
    <t>Tips Si8</t>
  </si>
  <si>
    <t>Sienu mūrēšana ar ķieģeļiem, b=120 mm</t>
  </si>
  <si>
    <t>Dzintra Cīrule</t>
  </si>
  <si>
    <t>Sertifikāta Nr.10-0363</t>
  </si>
  <si>
    <t>Kāpņu K-1  izbūve saskaņā ar AR-8 . Lamināts ; Kāpņu leņķa līstes50x5mm; krāsots Knauf Braun ģipškartons; metāla loksne 5 mm, palīgmateriāli, stiprinājumi</t>
  </si>
  <si>
    <t>G1</t>
  </si>
  <si>
    <t>Virsmas attīrīšana</t>
  </si>
  <si>
    <t>Grīdas gruntēšana 2k. WEBER MD 16  vai ekvivalents</t>
  </si>
  <si>
    <t>Grīdu izlīdzināšana ~4 mm  špaktele Weber floor 110 Fine  vai ekvivalents</t>
  </si>
  <si>
    <t>G2</t>
  </si>
  <si>
    <t>Izlīdzinošs beramā keramzīta slānis 20 mm</t>
  </si>
  <si>
    <t>Akmens vates (PAROC ) iestrāde   karkasā siltuma /skaņas izolācijai</t>
  </si>
  <si>
    <t>Paroc SSB1 50 mm  vai ekvivalents</t>
  </si>
  <si>
    <t>Izolācijas slāņa ierīkošana</t>
  </si>
  <si>
    <r>
      <t>m</t>
    </r>
    <r>
      <rPr>
        <vertAlign val="superscript"/>
        <sz val="10"/>
        <rFont val="Arial"/>
        <family val="2"/>
        <charset val="186"/>
      </rPr>
      <t>2</t>
    </r>
  </si>
  <si>
    <t>Polietilēna plēve 200mk</t>
  </si>
  <si>
    <t>"Estrich" javas klona grīdu ierīkošana (līdz 60 mm), slīpēšana, deformācijas šuvju izgriezšana</t>
  </si>
  <si>
    <t>Cements, smilts, polipropilēna šķiedras</t>
  </si>
  <si>
    <t>Grīdas gruntēšana 2k.</t>
  </si>
  <si>
    <t>WEBER prim.801 vai ekvivalents</t>
  </si>
  <si>
    <t>Hidroizolācijas ierīkošana WEBER TEC 822 2 kārtas vai ekvivalents</t>
  </si>
  <si>
    <t>G3</t>
  </si>
  <si>
    <t>Lamināta apakšklāja slāņa ierīkošana</t>
  </si>
  <si>
    <t>Lamināta parketa iesegšana Classen Impression 4V Ozols Bassano 33. klase vai ekvivalents</t>
  </si>
  <si>
    <t xml:space="preserve">Grīdu apdare un grīdlīstes </t>
  </si>
  <si>
    <t xml:space="preserve">Grīdas špaktelēšana ar Vetonit 3000 </t>
  </si>
  <si>
    <t>Vetonit 3000 Nobeiguma līdzinātājs vai ekvivalents</t>
  </si>
  <si>
    <t>Linoleja grīdu iesegšana  uzlocīts uz sienas</t>
  </si>
  <si>
    <t>Linolejs Sarlon saskaņā ar IN projektu vai ekvivalents</t>
  </si>
  <si>
    <t xml:space="preserve">Linoleja līme </t>
  </si>
  <si>
    <t>Metināšana diegs</t>
  </si>
  <si>
    <t>Iekšdurvju montāža saskaņā ar AR-6</t>
  </si>
  <si>
    <t>Di1  ( 1,1x2,1 m)</t>
  </si>
  <si>
    <t>Di2  ( 1,1x2,1 m)</t>
  </si>
  <si>
    <t>Di3u  ( 0,75x2,1 m)</t>
  </si>
  <si>
    <t>Di4  ( 0,6x1,9 m)</t>
  </si>
  <si>
    <t>Di5  ( 0,6x1,9 m)</t>
  </si>
  <si>
    <t>Di6  ( 0,8x2,1 m)</t>
  </si>
  <si>
    <t>Di7u  ( 3,58x2,3 m)</t>
  </si>
  <si>
    <t>Montāžas materiāli (blīvējošs materiāls, stiprinājumi u.c.)</t>
  </si>
  <si>
    <t>Durvju apmaļu uzstādīšana saskaņā ar AR-6 funierētas, nažfiniera suga-ozols, lakota</t>
  </si>
  <si>
    <t>Durvju apmaļu uzstādīšana saskaņā ar AR-6 MDF, krāsotas</t>
  </si>
  <si>
    <t xml:space="preserve">Griesti  </t>
  </si>
  <si>
    <t>Piekārto griestu ierīkošana-Piekārti moduļtipa griesti 1200х600х20 mm Rockfon MediCare Plus А24 t.sk. Nesošās metāla karkasa konstrukcijas, stiprinājumi</t>
  </si>
  <si>
    <t xml:space="preserve">Griestu apmetuma izveidošana 10 mm kaļķa cementa javu </t>
  </si>
  <si>
    <t xml:space="preserve">Knauf sistēmas iekārto griestu metāla karkasa D112 ierīkošana </t>
  </si>
  <si>
    <t>Karkasu  apšūšana ar ģipškartonu (2kārta). Knauf ģipškartona plātne GKB Knauf skrūves TN 25 mm garas.</t>
  </si>
  <si>
    <t>Karkasu  apšūšana ar ģipškartonu (2kārta). Knauf ģipškartona plātne GKBI..Knauf skrūves TN 25 mm garas.</t>
  </si>
  <si>
    <t>Griestu špaktelēšana, slīpēšana</t>
  </si>
  <si>
    <t>Dziļumgrunts</t>
  </si>
  <si>
    <t>špaktele WeberVetonit JS vai ekvivalents</t>
  </si>
  <si>
    <t>Smilšpapīrs</t>
  </si>
  <si>
    <t>špaktele Weber WH vai ekvivalents</t>
  </si>
  <si>
    <t xml:space="preserve">Sagatavotu griestu gruntēšana </t>
  </si>
  <si>
    <t>Grunts Scotte Grund vai ekvivalents</t>
  </si>
  <si>
    <t>Sagatavotu griestu krāsošana  2k.</t>
  </si>
  <si>
    <t>Lateksa krāsa Beckerplast vai ekvivalents</t>
  </si>
  <si>
    <t xml:space="preserve">Sienas </t>
  </si>
  <si>
    <t>Sienu apmetuma izveidošana   kaļķa-cementa apmetums WEBER T-1 vai ekvivalents</t>
  </si>
  <si>
    <t>Sienu špaktelēšana, slīpēšana t.sk. Ailu apmales</t>
  </si>
  <si>
    <t xml:space="preserve">grunts </t>
  </si>
  <si>
    <t>Sagatavotu sienu gruntēšana krāsām</t>
  </si>
  <si>
    <t>Grunts Caparol vai ekvivalents</t>
  </si>
  <si>
    <t>Sagatavotu sienu krāsošana ar tonētām krāsām 2k.</t>
  </si>
  <si>
    <t>Lateksa krāsa Caparol Samtex 7 vai ekvivalents vai ekvivalents</t>
  </si>
  <si>
    <t>Homogēna seguma iesegšana  uz sienas</t>
  </si>
  <si>
    <t>FORBO Onyx+ saskaņā ar IN projektu vai ekvivalents</t>
  </si>
  <si>
    <t xml:space="preserve">līme </t>
  </si>
  <si>
    <t xml:space="preserve">Ozolkoka finierēti sienas paneļi gaiteņos, lakoti naturālā tonī </t>
  </si>
  <si>
    <t>Tērauda cokolu uzstādīšana gaiteņos</t>
  </si>
  <si>
    <t xml:space="preserve">Demontāžas darbi </t>
  </si>
  <si>
    <t>Sienas</t>
  </si>
  <si>
    <t xml:space="preserve">Kāpnes </t>
  </si>
  <si>
    <t xml:space="preserve">Grīdas </t>
  </si>
  <si>
    <t xml:space="preserve">Ailu aizpildījuma elementi </t>
  </si>
  <si>
    <t xml:space="preserve">Iekšējie apdares darbi </t>
  </si>
  <si>
    <t>Telpu numuru plāksnītes uzstādīšana saskaņā ar IN-27</t>
  </si>
  <si>
    <t>Telpu nosaukumu plāksnītes uzstādīšana IN-27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</si>
</sst>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00_-;\-* #,##0.00_-;_-* \-??_-;_-@_-"/>
    <numFmt numFmtId="166" formatCode="m\o\n\th\ d\,\ yyyy"/>
    <numFmt numFmtId="167" formatCode="#.00"/>
    <numFmt numFmtId="168" formatCode="#."/>
    <numFmt numFmtId="169" formatCode="0.0"/>
  </numFmts>
  <fonts count="54">
    <font>
      <sz val="10"/>
      <name val="Arial"/>
      <family val="2"/>
      <charset val="186"/>
    </font>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b/>
      <sz val="12"/>
      <name val="Arial"/>
      <family val="2"/>
      <charset val="186"/>
    </font>
    <font>
      <sz val="11"/>
      <name val="Arial"/>
      <family val="2"/>
      <charset val="186"/>
    </font>
    <font>
      <b/>
      <sz val="11"/>
      <name val="Arial"/>
      <family val="2"/>
      <charset val="186"/>
    </font>
    <font>
      <sz val="10"/>
      <name val="Helv"/>
      <family val="2"/>
    </font>
    <font>
      <sz val="1"/>
      <color indexed="8"/>
      <name val="Courier"/>
      <family val="1"/>
      <charset val="186"/>
    </font>
    <font>
      <b/>
      <sz val="1"/>
      <color indexed="8"/>
      <name val="Courier"/>
      <family val="1"/>
      <charset val="186"/>
    </font>
    <font>
      <sz val="10"/>
      <name val="Helv"/>
    </font>
    <font>
      <b/>
      <sz val="10"/>
      <name val="Arial"/>
      <family val="2"/>
      <charset val="186"/>
    </font>
    <font>
      <sz val="10"/>
      <name val="Arial"/>
      <family val="2"/>
    </font>
    <font>
      <sz val="10"/>
      <color theme="1"/>
      <name val="Arial"/>
      <family val="2"/>
      <charset val="186"/>
    </font>
    <font>
      <sz val="11"/>
      <color theme="1"/>
      <name val="Arial"/>
      <family val="2"/>
      <charset val="186"/>
    </font>
    <font>
      <b/>
      <sz val="11"/>
      <color theme="1"/>
      <name val="Arial"/>
      <family val="2"/>
      <charset val="186"/>
    </font>
    <font>
      <sz val="12"/>
      <color theme="1"/>
      <name val="Arial"/>
      <family val="2"/>
      <charset val="186"/>
    </font>
    <font>
      <sz val="9"/>
      <name val="Arial"/>
      <family val="2"/>
      <charset val="186"/>
    </font>
    <font>
      <sz val="10"/>
      <color indexed="8"/>
      <name val="Arial"/>
      <family val="2"/>
      <charset val="186"/>
    </font>
    <font>
      <i/>
      <sz val="11"/>
      <color rgb="FF7F7F7F"/>
      <name val="Calibri"/>
      <family val="2"/>
      <charset val="186"/>
      <scheme val="minor"/>
    </font>
    <font>
      <sz val="11"/>
      <name val="Calibri"/>
      <family val="2"/>
      <charset val="186"/>
      <scheme val="minor"/>
    </font>
    <font>
      <sz val="11"/>
      <name val="Times New Roman"/>
      <family val="1"/>
      <charset val="186"/>
    </font>
    <font>
      <b/>
      <sz val="12"/>
      <color theme="1"/>
      <name val="Arial"/>
      <family val="2"/>
      <charset val="186"/>
    </font>
    <font>
      <sz val="10"/>
      <color theme="1"/>
      <name val="Arial"/>
      <family val="2"/>
    </font>
    <font>
      <b/>
      <sz val="10"/>
      <color theme="1"/>
      <name val="Arial"/>
      <family val="2"/>
      <charset val="204"/>
    </font>
    <font>
      <sz val="10"/>
      <name val="Arial"/>
      <family val="2"/>
      <charset val="1"/>
    </font>
    <font>
      <b/>
      <sz val="10"/>
      <name val="Arial"/>
      <family val="2"/>
      <charset val="204"/>
    </font>
    <font>
      <sz val="10"/>
      <color rgb="FF000000"/>
      <name val="Arial"/>
      <family val="2"/>
      <charset val="186"/>
    </font>
    <font>
      <sz val="11"/>
      <color theme="1"/>
      <name val="Arial"/>
      <family val="2"/>
      <charset val="1"/>
    </font>
    <font>
      <sz val="10"/>
      <color theme="1"/>
      <name val="Arial"/>
      <family val="2"/>
      <charset val="1"/>
    </font>
    <font>
      <sz val="11"/>
      <color rgb="FFFF0000"/>
      <name val="Arial"/>
      <family val="2"/>
      <charset val="1"/>
    </font>
    <font>
      <sz val="10"/>
      <color rgb="FFFF0000"/>
      <name val="Arial"/>
      <family val="2"/>
      <charset val="1"/>
    </font>
    <font>
      <sz val="10"/>
      <color rgb="FF000000"/>
      <name val="Arial"/>
      <family val="2"/>
      <charset val="1"/>
    </font>
    <font>
      <b/>
      <sz val="12"/>
      <color rgb="FF000000"/>
      <name val="Arial"/>
      <family val="2"/>
      <charset val="186"/>
    </font>
    <font>
      <b/>
      <sz val="10"/>
      <color indexed="8"/>
      <name val="Arial"/>
      <family val="2"/>
      <charset val="186"/>
    </font>
    <font>
      <sz val="10"/>
      <color rgb="FF222222"/>
      <name val="Arial"/>
      <family val="2"/>
      <charset val="186"/>
    </font>
    <font>
      <sz val="12"/>
      <name val="BaltCenturyOldStyle"/>
      <family val="2"/>
      <charset val="186"/>
    </font>
    <font>
      <b/>
      <sz val="10"/>
      <color theme="1"/>
      <name val="Arial"/>
      <family val="2"/>
      <charset val="186"/>
    </font>
    <font>
      <b/>
      <sz val="11"/>
      <color rgb="FF000000"/>
      <name val="Calibri"/>
      <family val="2"/>
      <charset val="186"/>
      <scheme val="minor"/>
    </font>
    <font>
      <b/>
      <i/>
      <sz val="11"/>
      <color theme="1"/>
      <name val="Arial"/>
      <family val="2"/>
      <charset val="186"/>
    </font>
    <font>
      <b/>
      <u/>
      <sz val="11"/>
      <color theme="1"/>
      <name val="Arial"/>
      <family val="2"/>
      <charset val="186"/>
    </font>
    <font>
      <b/>
      <u/>
      <sz val="11"/>
      <color rgb="FFFF0000"/>
      <name val="Arial"/>
      <family val="2"/>
      <charset val="186"/>
    </font>
    <font>
      <sz val="11"/>
      <color rgb="FF000000"/>
      <name val="Calibri"/>
      <family val="2"/>
      <charset val="204"/>
    </font>
    <font>
      <vertAlign val="superscript"/>
      <sz val="10"/>
      <name val="Arial"/>
      <family val="2"/>
      <charset val="186"/>
    </font>
    <font>
      <b/>
      <i/>
      <u/>
      <sz val="10"/>
      <name val="Arial"/>
      <family val="2"/>
      <charset val="186"/>
    </font>
    <font>
      <sz val="10"/>
      <name val="Arial"/>
      <family val="2"/>
      <charset val="204"/>
    </font>
    <font>
      <b/>
      <i/>
      <sz val="10"/>
      <color theme="1"/>
      <name val="Arial"/>
      <family val="2"/>
      <charset val="186"/>
    </font>
  </fonts>
  <fills count="14">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theme="0"/>
        <bgColor rgb="FFC0C0C0"/>
      </patternFill>
    </fill>
    <fill>
      <patternFill patternType="solid">
        <fgColor rgb="FFD9D9D9"/>
        <bgColor rgb="FFC0C0C0"/>
      </patternFill>
    </fill>
    <fill>
      <patternFill patternType="solid">
        <fgColor rgb="FFFF0000"/>
        <bgColor indexed="64"/>
      </patternFill>
    </fill>
    <fill>
      <patternFill patternType="solid">
        <fgColor theme="0"/>
        <bgColor indexed="26"/>
      </patternFill>
    </fill>
    <fill>
      <patternFill patternType="solid">
        <fgColor theme="9" tint="0.79998168889431442"/>
        <bgColor indexed="26"/>
      </patternFill>
    </fill>
    <fill>
      <patternFill patternType="solid">
        <fgColor theme="9" tint="0.79998168889431442"/>
        <bgColor indexed="64"/>
      </patternFill>
    </fill>
    <fill>
      <patternFill patternType="solid">
        <fgColor theme="0"/>
        <bgColor rgb="FFFFFFCC"/>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bottom/>
      <diagonal/>
    </border>
    <border>
      <left style="thin">
        <color indexed="64"/>
      </left>
      <right/>
      <top style="thin">
        <color indexed="64"/>
      </top>
      <bottom style="thin">
        <color indexed="64"/>
      </bottom>
      <diagonal/>
    </border>
    <border>
      <left style="thin">
        <color indexed="55"/>
      </left>
      <right/>
      <top style="thin">
        <color indexed="55"/>
      </top>
      <bottom style="thin">
        <color indexed="55"/>
      </bottom>
      <diagonal/>
    </border>
    <border>
      <left style="thin">
        <color theme="0" tint="-0.34998626667073579"/>
      </left>
      <right/>
      <top style="thin">
        <color theme="0" tint="-0.34998626667073579"/>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top style="thin">
        <color theme="0" tint="-0.24994659260841701"/>
      </top>
      <bottom style="thin">
        <color theme="0" tint="-0.24994659260841701"/>
      </bottom>
      <diagonal/>
    </border>
    <border>
      <left/>
      <right style="thin">
        <color theme="0" tint="-0.34998626667073579"/>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s>
  <cellStyleXfs count="54">
    <xf numFmtId="0" fontId="0" fillId="0" borderId="0"/>
    <xf numFmtId="0" fontId="9" fillId="0" borderId="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5" fontId="14" fillId="0" borderId="0" applyFill="0" applyBorder="0" applyAlignment="0" applyProtection="0"/>
    <xf numFmtId="166" fontId="15" fillId="0" borderId="0">
      <protection locked="0"/>
    </xf>
    <xf numFmtId="167" fontId="15" fillId="0" borderId="0">
      <protection locked="0"/>
    </xf>
    <xf numFmtId="168" fontId="16" fillId="0" borderId="0">
      <protection locked="0"/>
    </xf>
    <xf numFmtId="168" fontId="16" fillId="0" borderId="0">
      <protection locked="0"/>
    </xf>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0" borderId="0"/>
    <xf numFmtId="0" fontId="17" fillId="0" borderId="0"/>
    <xf numFmtId="0" fontId="14" fillId="0" borderId="0"/>
    <xf numFmtId="0" fontId="7" fillId="0" borderId="0"/>
    <xf numFmtId="164" fontId="7" fillId="0" borderId="0" applyFont="0" applyFill="0" applyBorder="0" applyAlignment="0" applyProtection="0"/>
    <xf numFmtId="0" fontId="6" fillId="0" borderId="0"/>
    <xf numFmtId="0" fontId="10" fillId="0" borderId="0"/>
    <xf numFmtId="0" fontId="5" fillId="0" borderId="0"/>
    <xf numFmtId="0" fontId="4" fillId="0" borderId="0"/>
    <xf numFmtId="0" fontId="3" fillId="0" borderId="0"/>
    <xf numFmtId="0" fontId="3" fillId="0" borderId="0"/>
    <xf numFmtId="0" fontId="26" fillId="0" borderId="0" applyNumberFormat="0" applyFill="0" applyBorder="0" applyAlignment="0" applyProtection="0"/>
    <xf numFmtId="0" fontId="2" fillId="0" borderId="0"/>
    <xf numFmtId="0" fontId="43" fillId="0" borderId="0"/>
    <xf numFmtId="0" fontId="1" fillId="0" borderId="0"/>
    <xf numFmtId="0" fontId="2" fillId="0" borderId="0"/>
    <xf numFmtId="0" fontId="2" fillId="0" borderId="0"/>
    <xf numFmtId="0" fontId="49" fillId="0" borderId="0"/>
    <xf numFmtId="0" fontId="2" fillId="0" borderId="0"/>
    <xf numFmtId="0" fontId="2" fillId="0" borderId="0"/>
    <xf numFmtId="0" fontId="2" fillId="0" borderId="0"/>
  </cellStyleXfs>
  <cellXfs count="282">
    <xf numFmtId="0" fontId="0" fillId="0" borderId="0" xfId="0"/>
    <xf numFmtId="0" fontId="12" fillId="0" borderId="0" xfId="27" applyFont="1" applyAlignment="1">
      <alignment horizontal="right"/>
    </xf>
    <xf numFmtId="0" fontId="21" fillId="0" borderId="0" xfId="36" applyFont="1"/>
    <xf numFmtId="0" fontId="21" fillId="0" borderId="0" xfId="36" applyFont="1" applyAlignment="1">
      <alignment horizontal="right" vertical="center"/>
    </xf>
    <xf numFmtId="0" fontId="21" fillId="0" borderId="0" xfId="36" applyFont="1" applyAlignment="1">
      <alignment vertical="center"/>
    </xf>
    <xf numFmtId="0" fontId="21" fillId="4" borderId="0" xfId="36" applyFont="1" applyFill="1" applyAlignment="1">
      <alignment horizontal="right" vertical="center"/>
    </xf>
    <xf numFmtId="0" fontId="22" fillId="0" borderId="0" xfId="36" applyFont="1"/>
    <xf numFmtId="0" fontId="20" fillId="0" borderId="0" xfId="36" applyFont="1"/>
    <xf numFmtId="0" fontId="21" fillId="4" borderId="0" xfId="36" applyFont="1" applyFill="1" applyAlignment="1">
      <alignment vertical="center"/>
    </xf>
    <xf numFmtId="0" fontId="22" fillId="0" borderId="2" xfId="36" applyFont="1" applyBorder="1" applyAlignment="1">
      <alignment horizontal="center" vertical="center"/>
    </xf>
    <xf numFmtId="0" fontId="20" fillId="0" borderId="0" xfId="36" applyFont="1" applyAlignment="1">
      <alignment vertical="top"/>
    </xf>
    <xf numFmtId="0" fontId="20" fillId="0" borderId="0" xfId="36" applyFont="1" applyAlignment="1">
      <alignment vertical="center" wrapText="1"/>
    </xf>
    <xf numFmtId="0" fontId="23" fillId="0" borderId="0" xfId="36" applyFont="1" applyAlignment="1">
      <alignment vertical="center"/>
    </xf>
    <xf numFmtId="0" fontId="21" fillId="3" borderId="0" xfId="36" applyFont="1" applyFill="1"/>
    <xf numFmtId="0" fontId="13" fillId="0" borderId="2" xfId="36" applyFont="1" applyFill="1" applyBorder="1" applyAlignment="1">
      <alignment horizontal="right" vertical="center" wrapText="1"/>
    </xf>
    <xf numFmtId="0" fontId="0" fillId="0" borderId="0" xfId="0" applyFont="1"/>
    <xf numFmtId="0" fontId="18" fillId="0" borderId="0" xfId="12" applyFont="1" applyFill="1" applyBorder="1" applyAlignment="1">
      <alignment horizontal="left" vertical="center" wrapText="1"/>
    </xf>
    <xf numFmtId="0" fontId="0" fillId="0" borderId="0" xfId="12" applyFont="1" applyFill="1" applyBorder="1" applyAlignment="1">
      <alignment vertical="center"/>
    </xf>
    <xf numFmtId="0" fontId="20" fillId="3" borderId="4" xfId="36" applyFont="1" applyFill="1" applyBorder="1" applyAlignment="1">
      <alignment horizontal="center" vertical="center"/>
    </xf>
    <xf numFmtId="0" fontId="20" fillId="3" borderId="5" xfId="36" applyFont="1" applyFill="1" applyBorder="1" applyAlignment="1">
      <alignment horizontal="center" vertical="center"/>
    </xf>
    <xf numFmtId="0" fontId="19" fillId="3" borderId="5" xfId="34" applyFont="1" applyFill="1" applyBorder="1" applyAlignment="1" applyProtection="1">
      <alignment horizontal="left" vertical="center" wrapText="1" indent="1"/>
      <protection locked="0"/>
    </xf>
    <xf numFmtId="0" fontId="19" fillId="3" borderId="5" xfId="34" applyFont="1" applyFill="1" applyBorder="1" applyAlignment="1" applyProtection="1">
      <alignment horizontal="center" vertical="center"/>
      <protection locked="0"/>
    </xf>
    <xf numFmtId="0" fontId="12" fillId="0" borderId="0" xfId="0" applyFont="1" applyBorder="1" applyAlignment="1">
      <alignment horizontal="center" vertical="top" wrapText="1"/>
    </xf>
    <xf numFmtId="0" fontId="12" fillId="0" borderId="0" xfId="0" applyFont="1" applyAlignment="1">
      <alignment horizontal="center"/>
    </xf>
    <xf numFmtId="165" fontId="21" fillId="0" borderId="0" xfId="36" applyNumberFormat="1" applyFont="1"/>
    <xf numFmtId="0" fontId="22" fillId="0" borderId="0" xfId="36" applyFont="1" applyAlignment="1"/>
    <xf numFmtId="0" fontId="20" fillId="3" borderId="0" xfId="36" applyFont="1" applyFill="1" applyAlignment="1">
      <alignment vertical="top"/>
    </xf>
    <xf numFmtId="0" fontId="25" fillId="0" borderId="7" xfId="36" applyFont="1" applyBorder="1" applyAlignment="1">
      <alignment horizontal="center" vertical="center"/>
    </xf>
    <xf numFmtId="0" fontId="25" fillId="5" borderId="8" xfId="36" applyFont="1" applyFill="1" applyBorder="1" applyAlignment="1">
      <alignment horizontal="center" vertical="center"/>
    </xf>
    <xf numFmtId="0" fontId="19" fillId="0" borderId="6" xfId="34" applyFont="1" applyBorder="1" applyAlignment="1" applyProtection="1">
      <alignment horizontal="center" vertical="center"/>
      <protection locked="0"/>
    </xf>
    <xf numFmtId="0" fontId="19" fillId="5" borderId="11" xfId="34" applyFont="1" applyFill="1" applyBorder="1" applyAlignment="1" applyProtection="1">
      <alignment horizontal="center" vertical="center"/>
      <protection locked="0"/>
    </xf>
    <xf numFmtId="2" fontId="20" fillId="3" borderId="12" xfId="36" applyNumberFormat="1" applyFont="1" applyFill="1" applyBorder="1" applyAlignment="1">
      <alignment horizontal="center" vertical="center"/>
    </xf>
    <xf numFmtId="0" fontId="13" fillId="0" borderId="10" xfId="36" applyFont="1" applyFill="1" applyBorder="1" applyAlignment="1">
      <alignment horizontal="right" vertical="center" wrapText="1"/>
    </xf>
    <xf numFmtId="0" fontId="21" fillId="0" borderId="9" xfId="36" applyFont="1" applyBorder="1"/>
    <xf numFmtId="0" fontId="21" fillId="0" borderId="0" xfId="36" applyFont="1" applyBorder="1"/>
    <xf numFmtId="0" fontId="21" fillId="3" borderId="9" xfId="36" applyFont="1" applyFill="1" applyBorder="1"/>
    <xf numFmtId="0" fontId="21" fillId="3" borderId="0" xfId="36" applyFont="1" applyFill="1" applyBorder="1"/>
    <xf numFmtId="0" fontId="12" fillId="0" borderId="0" xfId="0" applyFont="1" applyAlignment="1">
      <alignment horizontal="left" vertical="top" wrapText="1"/>
    </xf>
    <xf numFmtId="0" fontId="12" fillId="0" borderId="0" xfId="36" applyFont="1"/>
    <xf numFmtId="0" fontId="0" fillId="0" borderId="0" xfId="27" applyFont="1"/>
    <xf numFmtId="0" fontId="12" fillId="0" borderId="0" xfId="0" applyFont="1"/>
    <xf numFmtId="0" fontId="12" fillId="0" borderId="0" xfId="0" applyFont="1" applyAlignment="1">
      <alignment horizontal="right" vertical="top" wrapText="1"/>
    </xf>
    <xf numFmtId="0" fontId="22" fillId="0" borderId="0" xfId="36" applyFont="1" applyAlignment="1">
      <alignment horizontal="right"/>
    </xf>
    <xf numFmtId="3" fontId="0" fillId="0" borderId="19" xfId="0" applyNumberFormat="1" applyFont="1" applyBorder="1" applyAlignment="1">
      <alignment horizontal="center" vertical="center" wrapText="1"/>
    </xf>
    <xf numFmtId="0" fontId="18" fillId="0" borderId="20" xfId="0" applyFont="1" applyBorder="1" applyAlignment="1">
      <alignment horizontal="center" vertical="center" wrapText="1"/>
    </xf>
    <xf numFmtId="0" fontId="18" fillId="6" borderId="20" xfId="0" applyFont="1" applyFill="1" applyBorder="1" applyAlignment="1">
      <alignment horizontal="left" vertical="center" wrapText="1"/>
    </xf>
    <xf numFmtId="0" fontId="0" fillId="0" borderId="20" xfId="0" applyFont="1" applyBorder="1" applyAlignment="1">
      <alignment horizontal="center" vertical="center" wrapText="1"/>
    </xf>
    <xf numFmtId="0" fontId="18" fillId="0" borderId="20" xfId="0" applyFont="1" applyBorder="1" applyAlignment="1">
      <alignment horizontal="left" vertical="center" wrapText="1"/>
    </xf>
    <xf numFmtId="0" fontId="0" fillId="0" borderId="19" xfId="0" applyFont="1" applyBorder="1" applyAlignment="1">
      <alignment horizontal="center" vertical="center" wrapText="1"/>
    </xf>
    <xf numFmtId="0" fontId="20" fillId="3" borderId="20" xfId="36" applyFont="1" applyFill="1" applyBorder="1" applyAlignment="1">
      <alignment wrapText="1"/>
    </xf>
    <xf numFmtId="0" fontId="20" fillId="0" borderId="20" xfId="0" applyFont="1" applyBorder="1" applyAlignment="1">
      <alignment vertical="center" wrapText="1"/>
    </xf>
    <xf numFmtId="0" fontId="0" fillId="0" borderId="20" xfId="0" applyFont="1" applyBorder="1" applyAlignment="1">
      <alignment vertical="center" wrapText="1"/>
    </xf>
    <xf numFmtId="0" fontId="0" fillId="3" borderId="20" xfId="34" applyFont="1" applyFill="1" applyBorder="1" applyAlignment="1">
      <alignment horizontal="center" vertical="center" wrapText="1"/>
    </xf>
    <xf numFmtId="4" fontId="18" fillId="6" borderId="20" xfId="0" applyNumberFormat="1" applyFont="1" applyFill="1" applyBorder="1" applyAlignment="1">
      <alignment horizontal="left" vertical="center" wrapText="1"/>
    </xf>
    <xf numFmtId="4" fontId="0" fillId="0" borderId="20" xfId="0" applyNumberFormat="1" applyFont="1" applyBorder="1" applyAlignment="1">
      <alignment horizontal="center" vertical="center" wrapText="1"/>
    </xf>
    <xf numFmtId="4" fontId="0" fillId="0" borderId="20" xfId="0" applyNumberFormat="1" applyFont="1" applyFill="1" applyBorder="1" applyAlignment="1">
      <alignment horizontal="center" vertical="center" wrapText="1"/>
    </xf>
    <xf numFmtId="0" fontId="20" fillId="3" borderId="20" xfId="36" applyFont="1" applyFill="1" applyBorder="1"/>
    <xf numFmtId="0" fontId="0" fillId="0" borderId="20" xfId="0" applyFont="1" applyBorder="1" applyAlignment="1">
      <alignment horizontal="left" vertical="center" wrapText="1"/>
    </xf>
    <xf numFmtId="3" fontId="0" fillId="0" borderId="19" xfId="0" applyNumberFormat="1" applyBorder="1" applyAlignment="1">
      <alignment horizontal="center" vertical="center" wrapText="1"/>
    </xf>
    <xf numFmtId="0" fontId="24" fillId="3" borderId="20" xfId="34" applyFont="1" applyFill="1" applyBorder="1" applyAlignment="1">
      <alignment horizontal="center" vertical="center" wrapText="1"/>
    </xf>
    <xf numFmtId="4" fontId="11" fillId="6" borderId="20" xfId="0" applyNumberFormat="1" applyFont="1" applyFill="1" applyBorder="1" applyAlignment="1">
      <alignment horizontal="left" vertical="center" wrapText="1"/>
    </xf>
    <xf numFmtId="4" fontId="0" fillId="0" borderId="20" xfId="0" applyNumberFormat="1" applyBorder="1" applyAlignment="1">
      <alignment horizontal="center" vertical="center" wrapText="1"/>
    </xf>
    <xf numFmtId="4" fontId="27" fillId="0" borderId="20" xfId="0" applyNumberFormat="1" applyFont="1" applyFill="1" applyBorder="1" applyAlignment="1">
      <alignment horizontal="center" vertical="center" wrapText="1"/>
    </xf>
    <xf numFmtId="0" fontId="28" fillId="0" borderId="19" xfId="0" applyFont="1" applyBorder="1" applyAlignment="1">
      <alignment horizontal="center" vertical="center" wrapText="1"/>
    </xf>
    <xf numFmtId="0" fontId="21" fillId="3" borderId="20" xfId="45" applyFont="1" applyFill="1" applyBorder="1"/>
    <xf numFmtId="0" fontId="13" fillId="0" borderId="20" xfId="0" applyFont="1" applyBorder="1" applyAlignment="1">
      <alignment vertical="center" wrapText="1"/>
    </xf>
    <xf numFmtId="0" fontId="28" fillId="0" borderId="20" xfId="0" applyFont="1" applyBorder="1" applyAlignment="1">
      <alignment horizontal="center" vertical="center" wrapText="1"/>
    </xf>
    <xf numFmtId="0" fontId="10" fillId="0" borderId="20" xfId="0" applyFont="1" applyBorder="1" applyAlignment="1">
      <alignment horizontal="left" vertical="center" wrapText="1"/>
    </xf>
    <xf numFmtId="0" fontId="20" fillId="3" borderId="19" xfId="45" applyFont="1" applyFill="1" applyBorder="1" applyAlignment="1">
      <alignment horizontal="center" vertical="center"/>
    </xf>
    <xf numFmtId="0" fontId="20" fillId="3" borderId="20" xfId="45" applyFont="1" applyFill="1" applyBorder="1" applyAlignment="1">
      <alignment horizontal="center" vertical="center"/>
    </xf>
    <xf numFmtId="0" fontId="29" fillId="6" borderId="20" xfId="34" applyFont="1" applyFill="1" applyBorder="1" applyAlignment="1" applyProtection="1">
      <alignment horizontal="left" vertical="center" wrapText="1" indent="1"/>
      <protection locked="0"/>
    </xf>
    <xf numFmtId="0" fontId="30" fillId="3" borderId="20" xfId="34" applyFont="1" applyFill="1" applyBorder="1" applyAlignment="1" applyProtection="1">
      <alignment horizontal="left" vertical="center" wrapText="1" indent="1"/>
      <protection locked="0"/>
    </xf>
    <xf numFmtId="0" fontId="30" fillId="3" borderId="20" xfId="34" applyFont="1" applyFill="1" applyBorder="1" applyAlignment="1" applyProtection="1">
      <alignment horizontal="center" vertical="center"/>
      <protection locked="0"/>
    </xf>
    <xf numFmtId="2" fontId="20" fillId="3" borderId="20" xfId="45" applyNumberFormat="1" applyFont="1" applyFill="1" applyBorder="1" applyAlignment="1">
      <alignment horizontal="center" vertical="center"/>
    </xf>
    <xf numFmtId="0" fontId="31" fillId="7" borderId="20" xfId="44" applyFont="1" applyFill="1" applyBorder="1" applyAlignment="1">
      <alignment vertical="center" wrapText="1"/>
    </xf>
    <xf numFmtId="0" fontId="20" fillId="3" borderId="20" xfId="0" applyFont="1" applyFill="1" applyBorder="1" applyAlignment="1">
      <alignment horizontal="left" vertical="center" wrapText="1"/>
    </xf>
    <xf numFmtId="0" fontId="20" fillId="3" borderId="20"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31" fillId="7" borderId="20" xfId="44" applyFont="1" applyFill="1" applyBorder="1" applyAlignment="1">
      <alignment horizontal="left" vertical="center" wrapText="1"/>
    </xf>
    <xf numFmtId="1" fontId="20" fillId="3" borderId="20" xfId="45" applyNumberFormat="1" applyFont="1" applyFill="1" applyBorder="1" applyAlignment="1">
      <alignment horizontal="center" vertical="center"/>
    </xf>
    <xf numFmtId="49" fontId="32" fillId="0" borderId="19" xfId="0" applyNumberFormat="1" applyFont="1" applyBorder="1" applyAlignment="1">
      <alignment horizontal="center" vertical="center"/>
    </xf>
    <xf numFmtId="0" fontId="12" fillId="3" borderId="20" xfId="45" applyFont="1" applyFill="1" applyBorder="1"/>
    <xf numFmtId="0" fontId="11" fillId="6" borderId="20" xfId="0" applyFont="1" applyFill="1" applyBorder="1" applyAlignment="1">
      <alignment horizontal="left" vertical="center" wrapText="1"/>
    </xf>
    <xf numFmtId="3" fontId="27" fillId="0" borderId="20" xfId="0" applyNumberFormat="1" applyFont="1" applyFill="1" applyBorder="1" applyAlignment="1">
      <alignment horizontal="center" vertical="center" wrapText="1"/>
    </xf>
    <xf numFmtId="0" fontId="33" fillId="8" borderId="20" xfId="44" applyFont="1" applyFill="1" applyBorder="1" applyAlignment="1">
      <alignment horizontal="left" vertical="center" wrapText="1"/>
    </xf>
    <xf numFmtId="0" fontId="33" fillId="8" borderId="20" xfId="44" applyFont="1" applyFill="1" applyBorder="1" applyAlignment="1">
      <alignment vertical="center" wrapText="1"/>
    </xf>
    <xf numFmtId="0" fontId="34" fillId="0" borderId="20" xfId="0" applyFont="1" applyBorder="1" applyAlignment="1">
      <alignment horizontal="left" vertical="center" wrapText="1"/>
    </xf>
    <xf numFmtId="0" fontId="0" fillId="0" borderId="20" xfId="0" applyBorder="1" applyAlignment="1">
      <alignment horizontal="center" vertical="center" wrapText="1"/>
    </xf>
    <xf numFmtId="0" fontId="10" fillId="0" borderId="2" xfId="0" applyFont="1" applyBorder="1" applyAlignment="1">
      <alignment horizontal="center" vertical="center" wrapText="1"/>
    </xf>
    <xf numFmtId="0" fontId="34" fillId="3" borderId="20" xfId="0" applyFont="1" applyFill="1" applyBorder="1" applyAlignment="1">
      <alignment horizontal="left" vertical="center" wrapText="1"/>
    </xf>
    <xf numFmtId="0" fontId="0" fillId="3" borderId="20" xfId="0" applyFill="1" applyBorder="1" applyAlignment="1">
      <alignment horizontal="center" vertical="center" wrapText="1"/>
    </xf>
    <xf numFmtId="4" fontId="0" fillId="9" borderId="20" xfId="0" applyNumberFormat="1" applyFont="1" applyFill="1" applyBorder="1" applyAlignment="1">
      <alignment horizontal="center" vertical="center" wrapText="1"/>
    </xf>
    <xf numFmtId="0" fontId="10" fillId="9" borderId="2" xfId="0" applyFont="1" applyFill="1" applyBorder="1" applyAlignment="1">
      <alignment horizontal="center" vertical="center" wrapText="1"/>
    </xf>
    <xf numFmtId="0" fontId="0" fillId="0" borderId="2" xfId="0" applyBorder="1" applyAlignment="1">
      <alignment horizontal="center" vertical="center" wrapText="1"/>
    </xf>
    <xf numFmtId="0" fontId="35" fillId="3" borderId="20" xfId="45" applyFont="1" applyFill="1" applyBorder="1"/>
    <xf numFmtId="0" fontId="36" fillId="0" borderId="20" xfId="0" applyFont="1" applyBorder="1" applyAlignment="1">
      <alignment horizontal="left" vertical="center" wrapText="1"/>
    </xf>
    <xf numFmtId="0" fontId="36" fillId="0" borderId="20" xfId="0" applyFont="1" applyBorder="1" applyAlignment="1">
      <alignment horizontal="center" vertical="center" wrapText="1"/>
    </xf>
    <xf numFmtId="4" fontId="36" fillId="0" borderId="20" xfId="0" applyNumberFormat="1" applyFont="1" applyBorder="1" applyAlignment="1">
      <alignment horizontal="center" vertical="center" wrapText="1"/>
    </xf>
    <xf numFmtId="0" fontId="36" fillId="0" borderId="2" xfId="0" applyFont="1" applyBorder="1" applyAlignment="1">
      <alignment horizontal="center" vertical="center" wrapText="1"/>
    </xf>
    <xf numFmtId="0" fontId="37" fillId="3" borderId="20" xfId="45" applyFont="1" applyFill="1" applyBorder="1"/>
    <xf numFmtId="0" fontId="38" fillId="0" borderId="20" xfId="0" applyFont="1" applyBorder="1" applyAlignment="1">
      <alignment horizontal="left" vertical="center" wrapText="1"/>
    </xf>
    <xf numFmtId="0" fontId="38" fillId="0" borderId="20" xfId="0" applyFont="1" applyBorder="1" applyAlignment="1">
      <alignment horizontal="center" vertical="center" wrapText="1"/>
    </xf>
    <xf numFmtId="4" fontId="38" fillId="0" borderId="20" xfId="0" applyNumberFormat="1" applyFont="1" applyBorder="1" applyAlignment="1">
      <alignment horizontal="center" vertical="center" wrapText="1"/>
    </xf>
    <xf numFmtId="0" fontId="38" fillId="0" borderId="2" xfId="0" applyFont="1" applyBorder="1" applyAlignment="1">
      <alignment horizontal="center" vertical="center" wrapText="1"/>
    </xf>
    <xf numFmtId="49" fontId="39" fillId="0" borderId="19" xfId="0" applyNumberFormat="1" applyFont="1" applyBorder="1" applyAlignment="1">
      <alignment horizontal="center" vertical="center"/>
    </xf>
    <xf numFmtId="49" fontId="40" fillId="6" borderId="20" xfId="0" applyNumberFormat="1" applyFont="1" applyFill="1" applyBorder="1" applyAlignment="1">
      <alignment horizontal="left" vertical="center"/>
    </xf>
    <xf numFmtId="49" fontId="39" fillId="3" borderId="19" xfId="0" applyNumberFormat="1" applyFont="1" applyFill="1" applyBorder="1" applyAlignment="1">
      <alignment horizontal="center" vertical="center"/>
    </xf>
    <xf numFmtId="0" fontId="33" fillId="7" borderId="20" xfId="44" applyFont="1" applyFill="1" applyBorder="1" applyAlignment="1">
      <alignment horizontal="left" vertical="center" wrapText="1"/>
    </xf>
    <xf numFmtId="0" fontId="33" fillId="7" borderId="20" xfId="44" applyFont="1" applyFill="1" applyBorder="1" applyAlignment="1">
      <alignment vertical="center" wrapText="1"/>
    </xf>
    <xf numFmtId="49" fontId="39" fillId="0" borderId="20" xfId="0" applyNumberFormat="1" applyFont="1" applyBorder="1" applyAlignment="1">
      <alignment horizontal="center" vertical="center"/>
    </xf>
    <xf numFmtId="0" fontId="10" fillId="0" borderId="20" xfId="0" applyFont="1" applyBorder="1" applyAlignment="1">
      <alignment horizontal="center" vertical="center" wrapText="1"/>
    </xf>
    <xf numFmtId="3" fontId="0" fillId="0" borderId="21" xfId="0" applyNumberFormat="1" applyFont="1" applyBorder="1" applyAlignment="1">
      <alignment horizontal="center" vertical="center" wrapText="1"/>
    </xf>
    <xf numFmtId="0" fontId="0" fillId="3" borderId="22" xfId="34" applyFont="1" applyFill="1" applyBorder="1" applyAlignment="1">
      <alignment horizontal="center" vertical="center" wrapText="1"/>
    </xf>
    <xf numFmtId="0" fontId="11" fillId="2" borderId="23" xfId="33" applyFont="1" applyFill="1" applyBorder="1" applyAlignment="1" applyProtection="1">
      <alignment vertical="center" wrapText="1"/>
      <protection locked="0"/>
    </xf>
    <xf numFmtId="4" fontId="0" fillId="0" borderId="22" xfId="0" applyNumberFormat="1" applyFont="1" applyBorder="1" applyAlignment="1">
      <alignment horizontal="left" vertical="center" wrapText="1"/>
    </xf>
    <xf numFmtId="4" fontId="0" fillId="0" borderId="22" xfId="0" applyNumberFormat="1" applyFont="1" applyBorder="1" applyAlignment="1">
      <alignment horizontal="center" vertical="center" wrapText="1"/>
    </xf>
    <xf numFmtId="4" fontId="0" fillId="0" borderId="22" xfId="0" applyNumberFormat="1" applyFont="1" applyFill="1" applyBorder="1" applyAlignment="1">
      <alignment horizontal="center" vertical="center" wrapText="1"/>
    </xf>
    <xf numFmtId="49" fontId="25" fillId="10" borderId="2" xfId="0" applyNumberFormat="1" applyFont="1" applyFill="1" applyBorder="1" applyAlignment="1">
      <alignment horizontal="center" vertical="center"/>
    </xf>
    <xf numFmtId="0" fontId="20" fillId="3" borderId="0" xfId="45" applyFont="1" applyFill="1"/>
    <xf numFmtId="0" fontId="0" fillId="10" borderId="2" xfId="0" applyFont="1" applyFill="1" applyBorder="1" applyAlignment="1">
      <alignment horizontal="left" vertical="center" wrapText="1"/>
    </xf>
    <xf numFmtId="0" fontId="25" fillId="10" borderId="2" xfId="0" applyFont="1" applyFill="1" applyBorder="1" applyAlignment="1">
      <alignment horizontal="center" vertical="center" wrapText="1"/>
    </xf>
    <xf numFmtId="0" fontId="25" fillId="10" borderId="2" xfId="0" applyNumberFormat="1" applyFont="1" applyFill="1" applyBorder="1" applyAlignment="1">
      <alignment horizontal="center" vertical="center" wrapText="1"/>
    </xf>
    <xf numFmtId="0" fontId="18" fillId="10" borderId="2" xfId="0" applyNumberFormat="1" applyFont="1" applyFill="1" applyBorder="1" applyAlignment="1">
      <alignment horizontal="center" vertical="center" wrapText="1"/>
    </xf>
    <xf numFmtId="0" fontId="18" fillId="10" borderId="2" xfId="0" applyNumberFormat="1" applyFont="1" applyFill="1" applyBorder="1" applyAlignment="1">
      <alignment horizontal="left" vertical="center" wrapText="1"/>
    </xf>
    <xf numFmtId="0" fontId="0" fillId="10" borderId="2" xfId="0" applyNumberFormat="1" applyFont="1" applyFill="1" applyBorder="1" applyAlignment="1">
      <alignment horizontal="center" vertical="center" wrapText="1"/>
    </xf>
    <xf numFmtId="0" fontId="0" fillId="11" borderId="2" xfId="0" applyNumberFormat="1" applyFont="1" applyFill="1" applyBorder="1" applyAlignment="1">
      <alignment horizontal="center" vertical="center" wrapText="1"/>
    </xf>
    <xf numFmtId="0" fontId="25" fillId="11" borderId="2" xfId="0" applyNumberFormat="1" applyFont="1" applyFill="1" applyBorder="1" applyAlignment="1">
      <alignment horizontal="left" vertical="center" wrapText="1"/>
    </xf>
    <xf numFmtId="0" fontId="25" fillId="11"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25" fillId="0" borderId="2" xfId="0" applyFont="1" applyFill="1" applyBorder="1" applyAlignment="1">
      <alignment horizontal="left" vertical="center" wrapText="1"/>
    </xf>
    <xf numFmtId="0" fontId="25"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12" borderId="2" xfId="0" applyNumberFormat="1" applyFont="1" applyFill="1" applyBorder="1" applyAlignment="1">
      <alignment horizontal="center" vertical="center" wrapText="1"/>
    </xf>
    <xf numFmtId="0" fontId="25" fillId="12" borderId="2" xfId="0" applyFont="1" applyFill="1" applyBorder="1" applyAlignment="1">
      <alignment horizontal="left" vertical="center" wrapText="1"/>
    </xf>
    <xf numFmtId="0" fontId="25" fillId="12"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41" fillId="10" borderId="2" xfId="0" applyFont="1" applyFill="1" applyBorder="1" applyAlignment="1">
      <alignment horizontal="center" vertical="center" wrapText="1"/>
    </xf>
    <xf numFmtId="0" fontId="18" fillId="10" borderId="2" xfId="0" applyFont="1" applyFill="1" applyBorder="1" applyAlignment="1">
      <alignment horizontal="left" vertical="center" wrapText="1"/>
    </xf>
    <xf numFmtId="0" fontId="25" fillId="10" borderId="2" xfId="0" applyFont="1" applyFill="1" applyBorder="1" applyAlignment="1">
      <alignment horizontal="center" vertical="center"/>
    </xf>
    <xf numFmtId="0" fontId="25" fillId="10" borderId="2" xfId="0" applyFont="1" applyFill="1" applyBorder="1"/>
    <xf numFmtId="0" fontId="42" fillId="3" borderId="0" xfId="0" applyFont="1" applyFill="1"/>
    <xf numFmtId="0" fontId="25" fillId="10" borderId="2" xfId="0" applyNumberFormat="1" applyFont="1" applyFill="1" applyBorder="1" applyAlignment="1">
      <alignment horizontal="center" vertical="center"/>
    </xf>
    <xf numFmtId="0" fontId="0" fillId="3" borderId="2" xfId="0" applyFont="1" applyFill="1" applyBorder="1" applyAlignment="1">
      <alignment horizontal="left" vertical="center" wrapText="1"/>
    </xf>
    <xf numFmtId="0" fontId="25" fillId="3" borderId="2" xfId="0" applyNumberFormat="1" applyFont="1" applyFill="1" applyBorder="1" applyAlignment="1">
      <alignment horizontal="center" vertical="center" wrapText="1"/>
    </xf>
    <xf numFmtId="0" fontId="11" fillId="2" borderId="20" xfId="33" applyFont="1" applyFill="1" applyBorder="1" applyAlignment="1" applyProtection="1">
      <alignment vertical="center" wrapText="1"/>
      <protection locked="0"/>
    </xf>
    <xf numFmtId="4" fontId="0" fillId="0" borderId="20" xfId="0" applyNumberFormat="1" applyBorder="1" applyAlignment="1">
      <alignment horizontal="left" vertical="center" wrapText="1"/>
    </xf>
    <xf numFmtId="0" fontId="20" fillId="0" borderId="19" xfId="0" applyFont="1" applyBorder="1" applyAlignment="1">
      <alignment horizontal="center" vertical="center"/>
    </xf>
    <xf numFmtId="0" fontId="20" fillId="0" borderId="20" xfId="0" applyFont="1" applyFill="1" applyBorder="1" applyAlignment="1">
      <alignment horizontal="left" vertical="center" wrapText="1"/>
    </xf>
    <xf numFmtId="0" fontId="20" fillId="0" borderId="20" xfId="0" applyFont="1" applyFill="1" applyBorder="1" applyAlignment="1">
      <alignment horizontal="center" vertical="center"/>
    </xf>
    <xf numFmtId="0" fontId="20" fillId="0" borderId="20" xfId="0" applyFont="1" applyBorder="1" applyAlignment="1">
      <alignment horizontal="left" vertical="center" wrapText="1"/>
    </xf>
    <xf numFmtId="0" fontId="20" fillId="0" borderId="20" xfId="0" applyFont="1" applyBorder="1" applyAlignment="1">
      <alignment horizontal="center" vertical="center" wrapText="1"/>
    </xf>
    <xf numFmtId="0" fontId="20" fillId="0" borderId="20" xfId="0" applyFont="1" applyBorder="1" applyAlignment="1">
      <alignment horizontal="center" vertical="center"/>
    </xf>
    <xf numFmtId="0" fontId="20" fillId="0" borderId="20"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20" xfId="0" applyFont="1" applyFill="1" applyBorder="1" applyAlignment="1">
      <alignment horizontal="left" vertical="center" wrapText="1"/>
    </xf>
    <xf numFmtId="0" fontId="20" fillId="0" borderId="20" xfId="0" applyFont="1" applyBorder="1" applyAlignment="1">
      <alignment horizontal="left" vertical="center"/>
    </xf>
    <xf numFmtId="0" fontId="20" fillId="0" borderId="19" xfId="0" applyFont="1" applyFill="1" applyBorder="1" applyAlignment="1">
      <alignment horizontal="center" vertical="center"/>
    </xf>
    <xf numFmtId="0" fontId="29" fillId="6" borderId="20" xfId="0" applyFont="1" applyFill="1" applyBorder="1" applyAlignment="1">
      <alignment vertical="center"/>
    </xf>
    <xf numFmtId="0" fontId="0" fillId="0" borderId="20" xfId="0" applyFont="1" applyBorder="1"/>
    <xf numFmtId="0" fontId="18" fillId="0" borderId="20" xfId="0" applyFont="1" applyFill="1" applyBorder="1" applyAlignment="1">
      <alignment vertical="center" wrapText="1"/>
    </xf>
    <xf numFmtId="0" fontId="0" fillId="0" borderId="19" xfId="0" applyFont="1" applyBorder="1" applyAlignment="1">
      <alignment horizontal="center" vertical="center"/>
    </xf>
    <xf numFmtId="0" fontId="0" fillId="0" borderId="20" xfId="46"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Border="1"/>
    <xf numFmtId="0" fontId="18" fillId="0" borderId="20" xfId="0" applyFont="1" applyFill="1" applyBorder="1" applyAlignment="1">
      <alignment horizontal="center" vertical="center" wrapText="1"/>
    </xf>
    <xf numFmtId="0" fontId="25" fillId="0" borderId="20" xfId="0" applyFont="1" applyFill="1" applyBorder="1" applyAlignment="1">
      <alignment horizontal="center" vertical="center"/>
    </xf>
    <xf numFmtId="0" fontId="0" fillId="3" borderId="19" xfId="0" applyFont="1" applyFill="1" applyBorder="1"/>
    <xf numFmtId="0" fontId="20" fillId="3" borderId="20" xfId="45" applyFont="1" applyFill="1" applyBorder="1"/>
    <xf numFmtId="0" fontId="44" fillId="3" borderId="20" xfId="0" applyFont="1" applyFill="1" applyBorder="1" applyAlignment="1"/>
    <xf numFmtId="0" fontId="44" fillId="3" borderId="20" xfId="0" applyFont="1" applyFill="1" applyBorder="1" applyAlignment="1">
      <alignment horizontal="center"/>
    </xf>
    <xf numFmtId="0" fontId="20" fillId="0" borderId="20" xfId="0" applyFont="1" applyBorder="1" applyAlignment="1">
      <alignment wrapText="1"/>
    </xf>
    <xf numFmtId="0" fontId="20" fillId="0" borderId="20" xfId="0" applyFont="1" applyBorder="1" applyAlignment="1">
      <alignment vertical="center"/>
    </xf>
    <xf numFmtId="0" fontId="18" fillId="0" borderId="20" xfId="0" applyFont="1" applyBorder="1"/>
    <xf numFmtId="0" fontId="20" fillId="0" borderId="19" xfId="0" applyFont="1" applyBorder="1" applyAlignment="1">
      <alignment horizontal="center" vertical="center" wrapText="1"/>
    </xf>
    <xf numFmtId="0" fontId="20" fillId="0" borderId="19" xfId="45" applyFont="1" applyBorder="1" applyAlignment="1">
      <alignment horizontal="center" vertical="center"/>
    </xf>
    <xf numFmtId="0" fontId="24" fillId="0" borderId="20" xfId="0" applyFont="1" applyFill="1" applyBorder="1" applyAlignment="1">
      <alignment horizontal="center" vertical="center" wrapText="1"/>
    </xf>
    <xf numFmtId="0" fontId="19" fillId="0" borderId="20" xfId="34" applyFont="1" applyBorder="1" applyAlignment="1" applyProtection="1">
      <alignment horizontal="center" vertical="center"/>
      <protection locked="0"/>
    </xf>
    <xf numFmtId="0" fontId="19" fillId="3" borderId="20" xfId="34" applyFont="1" applyFill="1" applyBorder="1" applyAlignment="1" applyProtection="1">
      <alignment horizontal="center" vertical="center"/>
      <protection locked="0"/>
    </xf>
    <xf numFmtId="0" fontId="0" fillId="0" borderId="20" xfId="0" applyFont="1" applyBorder="1" applyAlignment="1">
      <alignment horizontal="left"/>
    </xf>
    <xf numFmtId="0" fontId="0" fillId="0" borderId="20" xfId="0" applyFont="1" applyBorder="1" applyAlignment="1">
      <alignment horizontal="center"/>
    </xf>
    <xf numFmtId="1" fontId="0" fillId="0" borderId="20" xfId="0" applyNumberFormat="1" applyFont="1" applyBorder="1" applyAlignment="1">
      <alignment horizontal="center"/>
    </xf>
    <xf numFmtId="0" fontId="0" fillId="0" borderId="20" xfId="0" applyFont="1" applyBorder="1" applyAlignment="1">
      <alignment horizontal="center" wrapText="1"/>
    </xf>
    <xf numFmtId="1" fontId="0" fillId="0" borderId="20" xfId="0" applyNumberFormat="1" applyFont="1" applyBorder="1" applyAlignment="1">
      <alignment horizontal="center" vertical="center"/>
    </xf>
    <xf numFmtId="0" fontId="0" fillId="0" borderId="20" xfId="0" applyFont="1" applyBorder="1" applyAlignment="1">
      <alignment horizontal="center" vertical="center"/>
    </xf>
    <xf numFmtId="0" fontId="0" fillId="0" borderId="20" xfId="0" applyFont="1" applyBorder="1" applyAlignment="1">
      <alignment horizontal="left" wrapText="1"/>
    </xf>
    <xf numFmtId="0" fontId="0" fillId="0" borderId="20" xfId="0" applyFont="1" applyBorder="1" applyAlignment="1">
      <alignment horizontal="left" vertical="top" wrapText="1"/>
    </xf>
    <xf numFmtId="0" fontId="20" fillId="0" borderId="24" xfId="45" applyFont="1" applyBorder="1" applyAlignment="1">
      <alignment horizontal="center" vertical="center"/>
    </xf>
    <xf numFmtId="0" fontId="20" fillId="3" borderId="25" xfId="45" applyFont="1" applyFill="1" applyBorder="1" applyAlignment="1">
      <alignment horizontal="center" vertical="center"/>
    </xf>
    <xf numFmtId="0" fontId="11" fillId="2" borderId="26" xfId="33" applyFont="1" applyFill="1" applyBorder="1" applyAlignment="1" applyProtection="1">
      <alignment vertical="center" wrapText="1"/>
      <protection locked="0"/>
    </xf>
    <xf numFmtId="3" fontId="10" fillId="3" borderId="19" xfId="0" applyNumberFormat="1" applyFont="1" applyFill="1" applyBorder="1" applyAlignment="1">
      <alignment horizontal="center" vertical="center" wrapText="1"/>
    </xf>
    <xf numFmtId="4" fontId="0" fillId="3" borderId="20" xfId="0" applyNumberFormat="1" applyFill="1" applyBorder="1" applyAlignment="1">
      <alignment horizontal="center" vertical="center" wrapText="1"/>
    </xf>
    <xf numFmtId="4" fontId="0" fillId="3" borderId="20" xfId="0" applyNumberFormat="1" applyFont="1" applyFill="1" applyBorder="1" applyAlignment="1">
      <alignment horizontal="left" vertical="center" wrapText="1"/>
    </xf>
    <xf numFmtId="0" fontId="2" fillId="0" borderId="19" xfId="47" applyFont="1" applyBorder="1"/>
    <xf numFmtId="0" fontId="45" fillId="0" borderId="20" xfId="47" applyFont="1" applyBorder="1" applyAlignment="1">
      <alignment vertical="center" wrapText="1"/>
    </xf>
    <xf numFmtId="2" fontId="10" fillId="3" borderId="20" xfId="34" applyNumberFormat="1" applyFont="1" applyFill="1" applyBorder="1" applyAlignment="1" applyProtection="1">
      <alignment horizontal="center" vertical="center"/>
      <protection locked="0"/>
    </xf>
    <xf numFmtId="0" fontId="0" fillId="5" borderId="19" xfId="34" applyFont="1" applyFill="1" applyBorder="1" applyAlignment="1">
      <alignment horizontal="center" vertical="top" wrapText="1"/>
    </xf>
    <xf numFmtId="0" fontId="24" fillId="5" borderId="20" xfId="48" applyFont="1" applyFill="1" applyBorder="1" applyAlignment="1">
      <alignment horizontal="center" vertical="center" wrapText="1"/>
    </xf>
    <xf numFmtId="0" fontId="25" fillId="0" borderId="20" xfId="0" applyFont="1" applyFill="1" applyBorder="1" applyAlignment="1">
      <alignment vertical="top" wrapText="1"/>
    </xf>
    <xf numFmtId="4" fontId="20" fillId="3" borderId="20" xfId="49" applyNumberFormat="1" applyFont="1" applyFill="1" applyBorder="1" applyAlignment="1">
      <alignment horizontal="center" vertical="center" wrapText="1"/>
    </xf>
    <xf numFmtId="0" fontId="10" fillId="5" borderId="19" xfId="34" applyFont="1" applyFill="1" applyBorder="1" applyAlignment="1">
      <alignment horizontal="center" vertical="top" wrapText="1"/>
    </xf>
    <xf numFmtId="1" fontId="10" fillId="3" borderId="20" xfId="34" applyNumberFormat="1" applyFont="1" applyFill="1" applyBorder="1" applyAlignment="1" applyProtection="1">
      <alignment horizontal="center" vertical="center"/>
      <protection locked="0"/>
    </xf>
    <xf numFmtId="0" fontId="24" fillId="0" borderId="22" xfId="0" applyFont="1" applyFill="1" applyBorder="1" applyAlignment="1">
      <alignment horizontal="center" vertical="center" wrapText="1"/>
    </xf>
    <xf numFmtId="4" fontId="46" fillId="3" borderId="20" xfId="0" applyNumberFormat="1" applyFont="1" applyFill="1" applyBorder="1" applyAlignment="1">
      <alignment horizontal="left" vertical="center" wrapText="1"/>
    </xf>
    <xf numFmtId="4" fontId="47" fillId="3" borderId="20" xfId="0" applyNumberFormat="1" applyFont="1" applyFill="1" applyBorder="1" applyAlignment="1">
      <alignment horizontal="center" vertical="center" wrapText="1"/>
    </xf>
    <xf numFmtId="4" fontId="48" fillId="3" borderId="20" xfId="0" applyNumberFormat="1" applyFont="1" applyFill="1" applyBorder="1" applyAlignment="1">
      <alignment horizontal="center" vertical="center" wrapText="1"/>
    </xf>
    <xf numFmtId="4" fontId="0" fillId="0" borderId="20" xfId="0" applyNumberFormat="1" applyFont="1" applyBorder="1" applyAlignment="1">
      <alignment horizontal="left" vertical="center" wrapText="1"/>
    </xf>
    <xf numFmtId="0" fontId="10" fillId="3" borderId="19" xfId="0" applyFont="1" applyFill="1" applyBorder="1" applyAlignment="1">
      <alignment horizontal="center" vertical="center"/>
    </xf>
    <xf numFmtId="0" fontId="19" fillId="3" borderId="20" xfId="0" applyFont="1" applyFill="1" applyBorder="1" applyAlignment="1">
      <alignment horizontal="center" vertical="center"/>
    </xf>
    <xf numFmtId="0" fontId="13" fillId="3" borderId="20" xfId="34" applyFont="1" applyFill="1" applyBorder="1" applyAlignment="1" applyProtection="1">
      <alignment horizontal="left" vertical="center" wrapText="1" indent="1"/>
      <protection locked="0"/>
    </xf>
    <xf numFmtId="0" fontId="18" fillId="13" borderId="20" xfId="50" applyFont="1" applyFill="1" applyBorder="1" applyAlignment="1" applyProtection="1">
      <alignment vertical="center" wrapText="1"/>
      <protection locked="0"/>
    </xf>
    <xf numFmtId="0" fontId="19" fillId="13" borderId="20" xfId="50" applyFont="1" applyFill="1" applyBorder="1" applyAlignment="1" applyProtection="1">
      <alignment horizontal="center" vertical="center"/>
      <protection locked="0"/>
    </xf>
    <xf numFmtId="2" fontId="19" fillId="13" borderId="20" xfId="50" applyNumberFormat="1" applyFont="1" applyFill="1" applyBorder="1" applyAlignment="1" applyProtection="1">
      <alignment horizontal="center" vertical="center"/>
      <protection locked="0"/>
    </xf>
    <xf numFmtId="0" fontId="10" fillId="3" borderId="19" xfId="34" applyFont="1" applyFill="1" applyBorder="1" applyAlignment="1">
      <alignment horizontal="center" vertical="center" wrapText="1"/>
    </xf>
    <xf numFmtId="0" fontId="10" fillId="5" borderId="20" xfId="48" applyFont="1" applyFill="1" applyBorder="1" applyAlignment="1">
      <alignment horizontal="center" vertical="center" wrapText="1"/>
    </xf>
    <xf numFmtId="0" fontId="25" fillId="3" borderId="20" xfId="0" applyFont="1" applyFill="1" applyBorder="1" applyAlignment="1">
      <alignment wrapText="1"/>
    </xf>
    <xf numFmtId="0" fontId="10" fillId="3" borderId="20" xfId="34" applyFont="1" applyFill="1" applyBorder="1" applyAlignment="1" applyProtection="1">
      <alignment horizontal="center" vertical="center"/>
      <protection locked="0"/>
    </xf>
    <xf numFmtId="2" fontId="0" fillId="3" borderId="20" xfId="34" applyNumberFormat="1" applyFont="1" applyFill="1" applyBorder="1" applyAlignment="1" applyProtection="1">
      <alignment horizontal="center" vertical="center"/>
      <protection locked="0"/>
    </xf>
    <xf numFmtId="0" fontId="41" fillId="3" borderId="20" xfId="0" applyFont="1" applyFill="1" applyBorder="1" applyAlignment="1">
      <alignment wrapText="1"/>
    </xf>
    <xf numFmtId="3" fontId="20" fillId="0" borderId="19" xfId="51" applyNumberFormat="1" applyFont="1" applyBorder="1" applyAlignment="1">
      <alignment horizontal="center" vertical="center" wrapText="1"/>
    </xf>
    <xf numFmtId="4" fontId="2" fillId="0" borderId="20" xfId="51" applyNumberFormat="1" applyBorder="1" applyAlignment="1">
      <alignment horizontal="center" vertical="center" wrapText="1"/>
    </xf>
    <xf numFmtId="0" fontId="0" fillId="3" borderId="20" xfId="34" applyFont="1" applyFill="1" applyBorder="1" applyAlignment="1" applyProtection="1">
      <alignment vertical="center" wrapText="1"/>
      <protection locked="0"/>
    </xf>
    <xf numFmtId="4" fontId="2" fillId="3" borderId="20" xfId="51" applyNumberFormat="1" applyFill="1" applyBorder="1" applyAlignment="1">
      <alignment horizontal="center" vertical="center" wrapText="1"/>
    </xf>
    <xf numFmtId="0" fontId="24" fillId="3" borderId="20" xfId="48" applyFont="1" applyFill="1" applyBorder="1" applyAlignment="1">
      <alignment horizontal="center" vertical="center" wrapText="1"/>
    </xf>
    <xf numFmtId="0" fontId="10" fillId="3" borderId="20" xfId="34" applyFont="1" applyFill="1" applyBorder="1" applyAlignment="1" applyProtection="1">
      <alignment vertical="center" wrapText="1"/>
      <protection locked="0"/>
    </xf>
    <xf numFmtId="0" fontId="0" fillId="3" borderId="20" xfId="34" applyFont="1" applyFill="1" applyBorder="1" applyAlignment="1" applyProtection="1">
      <alignment horizontal="left" vertical="center" wrapText="1" indent="1"/>
      <protection locked="0"/>
    </xf>
    <xf numFmtId="4" fontId="0" fillId="13" borderId="20" xfId="0" applyNumberFormat="1" applyFont="1" applyFill="1" applyBorder="1" applyAlignment="1">
      <alignment horizontal="left" vertical="center" wrapText="1"/>
    </xf>
    <xf numFmtId="2" fontId="19" fillId="13" borderId="20" xfId="0" applyNumberFormat="1" applyFont="1" applyFill="1" applyBorder="1" applyAlignment="1">
      <alignment horizontal="center" vertical="center" wrapText="1"/>
    </xf>
    <xf numFmtId="0" fontId="10" fillId="3" borderId="20" xfId="34" applyFont="1" applyFill="1" applyBorder="1" applyAlignment="1" applyProtection="1">
      <alignment horizontal="left" vertical="center" wrapText="1" indent="1"/>
      <protection locked="0"/>
    </xf>
    <xf numFmtId="0" fontId="10" fillId="0" borderId="20" xfId="34" applyFont="1" applyBorder="1" applyAlignment="1" applyProtection="1">
      <alignment horizontal="left" vertical="center" wrapText="1" indent="1"/>
      <protection locked="0"/>
    </xf>
    <xf numFmtId="0" fontId="20" fillId="3" borderId="19" xfId="34" applyFont="1" applyFill="1" applyBorder="1" applyAlignment="1">
      <alignment horizontal="center" vertical="center" wrapText="1"/>
    </xf>
    <xf numFmtId="0" fontId="20" fillId="5" borderId="20" xfId="48" applyFont="1" applyFill="1" applyBorder="1" applyAlignment="1">
      <alignment horizontal="center" vertical="center" wrapText="1"/>
    </xf>
    <xf numFmtId="0" fontId="20" fillId="3" borderId="20" xfId="34" applyFont="1" applyFill="1" applyBorder="1" applyAlignment="1" applyProtection="1">
      <alignment horizontal="left" vertical="center" wrapText="1" indent="1"/>
      <protection locked="0"/>
    </xf>
    <xf numFmtId="0" fontId="20" fillId="3" borderId="20" xfId="34" applyFont="1" applyFill="1" applyBorder="1" applyAlignment="1" applyProtection="1">
      <alignment horizontal="center" vertical="center"/>
      <protection locked="0"/>
    </xf>
    <xf numFmtId="2" fontId="20" fillId="3" borderId="20" xfId="34" applyNumberFormat="1" applyFont="1" applyFill="1" applyBorder="1" applyAlignment="1" applyProtection="1">
      <alignment horizontal="center" vertical="center"/>
      <protection locked="0"/>
    </xf>
    <xf numFmtId="0" fontId="10" fillId="3" borderId="20" xfId="48" applyFont="1" applyFill="1" applyBorder="1" applyAlignment="1">
      <alignment horizontal="center" vertical="center" wrapText="1"/>
    </xf>
    <xf numFmtId="0" fontId="18" fillId="3" borderId="20" xfId="34" applyFont="1" applyFill="1" applyBorder="1" applyAlignment="1" applyProtection="1">
      <alignment horizontal="left" vertical="center" wrapText="1" indent="1"/>
      <protection locked="0"/>
    </xf>
    <xf numFmtId="0" fontId="20" fillId="3" borderId="20" xfId="0" applyFont="1" applyFill="1" applyBorder="1" applyAlignment="1">
      <alignment wrapText="1"/>
    </xf>
    <xf numFmtId="0" fontId="10" fillId="3" borderId="20" xfId="0" applyFont="1" applyFill="1" applyBorder="1" applyAlignment="1">
      <alignment horizontal="center" vertical="center"/>
    </xf>
    <xf numFmtId="0" fontId="51" fillId="13" borderId="20" xfId="50" applyFont="1" applyFill="1" applyBorder="1" applyAlignment="1" applyProtection="1">
      <alignment vertical="center" wrapText="1"/>
      <protection locked="0"/>
    </xf>
    <xf numFmtId="0" fontId="10" fillId="3" borderId="20" xfId="0" applyFont="1" applyFill="1" applyBorder="1" applyAlignment="1">
      <alignment horizontal="left" vertical="center"/>
    </xf>
    <xf numFmtId="0" fontId="0" fillId="0" borderId="20" xfId="34" applyFont="1" applyBorder="1" applyAlignment="1" applyProtection="1">
      <alignment horizontal="left" vertical="center" wrapText="1" indent="1"/>
      <protection locked="0"/>
    </xf>
    <xf numFmtId="0" fontId="11" fillId="3" borderId="20" xfId="33" applyFont="1" applyFill="1" applyBorder="1" applyAlignment="1" applyProtection="1">
      <alignment vertical="center" wrapText="1"/>
      <protection locked="0"/>
    </xf>
    <xf numFmtId="4" fontId="27" fillId="3" borderId="20" xfId="0" applyNumberFormat="1" applyFont="1" applyFill="1" applyBorder="1" applyAlignment="1">
      <alignment horizontal="center" vertical="center" wrapText="1"/>
    </xf>
    <xf numFmtId="0" fontId="25" fillId="3" borderId="19" xfId="43" applyFont="1" applyFill="1" applyBorder="1" applyAlignment="1">
      <alignment horizontal="center" vertical="center"/>
    </xf>
    <xf numFmtId="0" fontId="0" fillId="10" borderId="20" xfId="0" applyFont="1" applyFill="1" applyBorder="1" applyAlignment="1">
      <alignment horizontal="center" vertical="center" wrapText="1"/>
    </xf>
    <xf numFmtId="0" fontId="52" fillId="3" borderId="20" xfId="34" applyFont="1" applyFill="1" applyBorder="1" applyAlignment="1" applyProtection="1">
      <alignment vertical="center" wrapText="1"/>
      <protection locked="0"/>
    </xf>
    <xf numFmtId="0" fontId="52" fillId="3" borderId="20" xfId="23" applyFont="1" applyFill="1" applyBorder="1" applyAlignment="1">
      <alignment horizontal="center" vertical="center" shrinkToFit="1"/>
    </xf>
    <xf numFmtId="169" fontId="52" fillId="3" borderId="20" xfId="43" applyNumberFormat="1" applyFont="1" applyFill="1" applyBorder="1" applyAlignment="1">
      <alignment horizontal="center" vertical="center"/>
    </xf>
    <xf numFmtId="0" fontId="0" fillId="3" borderId="20" xfId="0" applyFont="1" applyFill="1" applyBorder="1" applyAlignment="1">
      <alignment horizontal="left" vertical="center" wrapText="1" indent="1"/>
    </xf>
    <xf numFmtId="0" fontId="52" fillId="3" borderId="20" xfId="34" applyFont="1" applyFill="1" applyBorder="1" applyAlignment="1" applyProtection="1">
      <alignment horizontal="center" vertical="center"/>
      <protection locked="0"/>
    </xf>
    <xf numFmtId="0" fontId="52" fillId="3" borderId="20" xfId="43" applyNumberFormat="1" applyFont="1" applyFill="1" applyBorder="1" applyAlignment="1">
      <alignment horizontal="center" vertical="center"/>
    </xf>
    <xf numFmtId="0" fontId="0" fillId="3" borderId="20" xfId="0" applyFill="1" applyBorder="1" applyAlignment="1">
      <alignment horizontal="left" vertical="center" wrapText="1" indent="1"/>
    </xf>
    <xf numFmtId="0" fontId="24" fillId="3" borderId="6" xfId="48" applyFont="1" applyFill="1" applyBorder="1" applyAlignment="1">
      <alignment horizontal="center" vertical="center" wrapText="1"/>
    </xf>
    <xf numFmtId="0" fontId="0" fillId="3" borderId="27" xfId="34" applyFont="1" applyFill="1" applyBorder="1" applyAlignment="1" applyProtection="1">
      <alignment vertical="center" wrapText="1"/>
      <protection locked="0"/>
    </xf>
    <xf numFmtId="0" fontId="10" fillId="3" borderId="28" xfId="34" applyFont="1" applyFill="1" applyBorder="1" applyAlignment="1" applyProtection="1">
      <alignment horizontal="center" vertical="center"/>
      <protection locked="0"/>
    </xf>
    <xf numFmtId="2" fontId="10" fillId="3" borderId="6" xfId="34" applyNumberFormat="1" applyFont="1" applyFill="1" applyBorder="1" applyAlignment="1" applyProtection="1">
      <alignment horizontal="center" vertical="center"/>
      <protection locked="0"/>
    </xf>
    <xf numFmtId="4" fontId="53" fillId="12" borderId="20" xfId="52" applyNumberFormat="1" applyFont="1" applyFill="1" applyBorder="1" applyAlignment="1">
      <alignment horizontal="center" vertical="center" wrapText="1"/>
    </xf>
    <xf numFmtId="0" fontId="24" fillId="5" borderId="6" xfId="53" applyFont="1" applyFill="1" applyBorder="1" applyAlignment="1">
      <alignment horizontal="center" vertical="center" wrapText="1"/>
    </xf>
    <xf numFmtId="0" fontId="0" fillId="5" borderId="6" xfId="34" applyFont="1" applyFill="1" applyBorder="1" applyAlignment="1" applyProtection="1">
      <alignment vertical="center" wrapText="1"/>
      <protection locked="0"/>
    </xf>
    <xf numFmtId="0" fontId="20" fillId="3" borderId="20" xfId="34" applyFont="1" applyFill="1" applyBorder="1" applyAlignment="1" applyProtection="1">
      <alignment vertical="center" wrapText="1"/>
      <protection locked="0"/>
    </xf>
    <xf numFmtId="0" fontId="0" fillId="3" borderId="20" xfId="34" applyFont="1" applyFill="1" applyBorder="1" applyAlignment="1" applyProtection="1">
      <alignment horizontal="center" vertical="center"/>
      <protection locked="0"/>
    </xf>
    <xf numFmtId="3" fontId="10" fillId="0" borderId="19" xfId="0" applyNumberFormat="1" applyFont="1" applyBorder="1" applyAlignment="1">
      <alignment horizontal="center" vertical="center" wrapText="1"/>
    </xf>
    <xf numFmtId="0" fontId="0" fillId="0" borderId="0" xfId="0" applyFont="1" applyFill="1" applyAlignment="1">
      <alignment horizontal="left" vertical="center" wrapText="1"/>
    </xf>
    <xf numFmtId="0" fontId="12" fillId="0" borderId="0" xfId="0" applyFont="1" applyAlignment="1">
      <alignment horizontal="left" vertical="top" wrapText="1"/>
    </xf>
    <xf numFmtId="0" fontId="22" fillId="0" borderId="0" xfId="36" applyFont="1" applyAlignment="1">
      <alignment horizontal="right"/>
    </xf>
    <xf numFmtId="0" fontId="22" fillId="0" borderId="0" xfId="36" applyFont="1" applyAlignment="1">
      <alignment horizontal="center" vertical="center"/>
    </xf>
    <xf numFmtId="0" fontId="20" fillId="0" borderId="2" xfId="36" applyFont="1" applyBorder="1" applyAlignment="1">
      <alignment horizontal="center" vertical="center" textRotation="90"/>
    </xf>
    <xf numFmtId="0" fontId="20" fillId="0" borderId="1" xfId="36" applyFont="1" applyBorder="1" applyAlignment="1">
      <alignment horizontal="center" vertical="center" textRotation="90"/>
    </xf>
    <xf numFmtId="0" fontId="20" fillId="0" borderId="3" xfId="36" applyFont="1" applyBorder="1" applyAlignment="1">
      <alignment horizontal="center" vertical="center" textRotation="90"/>
    </xf>
    <xf numFmtId="0" fontId="21" fillId="0" borderId="2" xfId="36" applyFont="1" applyBorder="1" applyAlignment="1">
      <alignment horizontal="center" vertical="center" wrapText="1"/>
    </xf>
    <xf numFmtId="0" fontId="20" fillId="0" borderId="2" xfId="36" applyFont="1" applyBorder="1" applyAlignment="1">
      <alignment horizontal="center" vertical="center" textRotation="90" wrapText="1"/>
    </xf>
    <xf numFmtId="0" fontId="20" fillId="0" borderId="10" xfId="36" applyFont="1" applyBorder="1" applyAlignment="1">
      <alignment horizontal="center" vertical="center" textRotation="90"/>
    </xf>
    <xf numFmtId="0" fontId="22" fillId="0" borderId="0" xfId="36" applyFont="1" applyAlignment="1">
      <alignment horizontal="left" vertical="center" wrapText="1"/>
    </xf>
    <xf numFmtId="0" fontId="11" fillId="6" borderId="17" xfId="0" applyFont="1" applyFill="1" applyBorder="1" applyAlignment="1">
      <alignment horizontal="left" vertical="center" wrapText="1"/>
    </xf>
    <xf numFmtId="0" fontId="11" fillId="6" borderId="18" xfId="0" applyFont="1" applyFill="1" applyBorder="1" applyAlignment="1">
      <alignment horizontal="left" vertical="center" wrapText="1"/>
    </xf>
    <xf numFmtId="0" fontId="21" fillId="0" borderId="13" xfId="36" applyFont="1" applyBorder="1" applyAlignment="1">
      <alignment horizontal="center" vertical="center" wrapText="1"/>
    </xf>
    <xf numFmtId="0" fontId="21" fillId="0" borderId="14" xfId="36" applyFont="1" applyBorder="1" applyAlignment="1">
      <alignment horizontal="center" vertical="center" wrapText="1"/>
    </xf>
    <xf numFmtId="0" fontId="21" fillId="0" borderId="15" xfId="36" applyFont="1" applyBorder="1" applyAlignment="1">
      <alignment horizontal="center" vertical="center" wrapText="1"/>
    </xf>
    <xf numFmtId="0" fontId="21" fillId="0" borderId="16" xfId="36" applyFont="1" applyBorder="1" applyAlignment="1">
      <alignment horizontal="center" vertical="center" wrapText="1"/>
    </xf>
  </cellXfs>
  <cellStyles count="54">
    <cellStyle name="Comma 2" xfId="2"/>
    <cellStyle name="Comma 2 2" xfId="3"/>
    <cellStyle name="Comma 2 3" xfId="4"/>
    <cellStyle name="Comma 2 3 2" xfId="5"/>
    <cellStyle name="Comma 3" xfId="6"/>
    <cellStyle name="Comma 4" xfId="7"/>
    <cellStyle name="Comma 5" xfId="37"/>
    <cellStyle name="Date" xfId="8"/>
    <cellStyle name="Explanatory Text" xfId="44" builtinId="53"/>
    <cellStyle name="Fixed" xfId="9"/>
    <cellStyle name="Heading1" xfId="10"/>
    <cellStyle name="Heading2" xfId="11"/>
    <cellStyle name="Normal" xfId="0" builtinId="0"/>
    <cellStyle name="Normal 10" xfId="12"/>
    <cellStyle name="Normal 10 2" xfId="13"/>
    <cellStyle name="Normal 10 2 2" xfId="51"/>
    <cellStyle name="Normal 10 3" xfId="14"/>
    <cellStyle name="Normal 10 3 2" xfId="15"/>
    <cellStyle name="Normal 10 3 3" xfId="16"/>
    <cellStyle name="Normal 10 3 4" xfId="17"/>
    <cellStyle name="Normal 10 4 2" xfId="49"/>
    <cellStyle name="Normal 10 4 2 2" xfId="52"/>
    <cellStyle name="Normal 11" xfId="18"/>
    <cellStyle name="Normal 12" xfId="36"/>
    <cellStyle name="Normal 12 2 2 2 2" xfId="45"/>
    <cellStyle name="Normal 12 3" xfId="42"/>
    <cellStyle name="Normal 12 4" xfId="43"/>
    <cellStyle name="Normal 13" xfId="47"/>
    <cellStyle name="Normal 15" xfId="40"/>
    <cellStyle name="Normal 15 2" xfId="41"/>
    <cellStyle name="Normal 15 2 2" xfId="48"/>
    <cellStyle name="Normal 15 3" xfId="53"/>
    <cellStyle name="Normal 2" xfId="19"/>
    <cellStyle name="Normal 2 2" xfId="20"/>
    <cellStyle name="Normal 2 2 2" xfId="21"/>
    <cellStyle name="Normal 2 2_OlainesPP_Magonite_08_12_1(no groz)" xfId="22"/>
    <cellStyle name="Normal 2 3" xfId="23"/>
    <cellStyle name="Normal 2 3 2" xfId="24"/>
    <cellStyle name="Normal 3" xfId="25"/>
    <cellStyle name="Normal 4" xfId="26"/>
    <cellStyle name="Normal 45" xfId="39"/>
    <cellStyle name="Normal 5" xfId="1"/>
    <cellStyle name="Normal 5 2" xfId="27"/>
    <cellStyle name="Normal 5 2 2" xfId="38"/>
    <cellStyle name="Normal 5 3" xfId="28"/>
    <cellStyle name="Normal 6" xfId="29"/>
    <cellStyle name="Normal 7" xfId="30"/>
    <cellStyle name="Normal 8" xfId="31"/>
    <cellStyle name="Normal 9" xfId="32"/>
    <cellStyle name="Normal_Dz.Nr1 2" xfId="46"/>
    <cellStyle name="Normal_SandisP_rem_07" xfId="33"/>
    <cellStyle name="Style 1" xfId="34"/>
    <cellStyle name="TableStyleLight1" xfId="50"/>
    <cellStyle name="Стиль 1"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me2\c\Tames&amp;Tames\Formati\kop-tamem-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t,rād."/>
      <sheetName val="KOPRĀME-1"/>
      <sheetName val=" veids2"/>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00"/>
      <sheetName val="Sat,rād_"/>
      <sheetName val="_veids2"/>
      <sheetName val="Sat,rād_1"/>
      <sheetName val="_veids21"/>
      <sheetName val="Sat,rād_2"/>
      <sheetName val="_veids22"/>
      <sheetName val="Sat,rād_3"/>
      <sheetName val="_veids23"/>
      <sheetName val="Sat,rād_4"/>
      <sheetName val="Sat,rād_5"/>
      <sheetName val="_veids24"/>
      <sheetName val="Sat,rād_6"/>
      <sheetName val="_veids25"/>
      <sheetName val="Sat,rād_7"/>
      <sheetName val="_veids26"/>
      <sheetName val="Sat,rād_8"/>
      <sheetName val="_veids27"/>
      <sheetName val="Sat,rād_9"/>
      <sheetName val="_veids28"/>
      <sheetName val="Sat,rād_10"/>
      <sheetName val="_veids29"/>
      <sheetName val="Sat,rād_11"/>
      <sheetName val="_veids210"/>
    </sheetNames>
    <sheetDataSet>
      <sheetData sheetId="0" refreshError="1"/>
      <sheetData sheetId="1" refreshError="1"/>
      <sheetData sheetId="2" refreshError="1"/>
      <sheetData sheetId="3" refreshError="1"/>
      <sheetData sheetId="4" refreshError="1">
        <row r="1">
          <cell r="A1">
            <v>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J39"/>
  <sheetViews>
    <sheetView showZeros="0" view="pageBreakPreview" topLeftCell="A19" zoomScaleNormal="100" zoomScaleSheetLayoutView="100" workbookViewId="0"/>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1,1</v>
      </c>
      <c r="F1" s="25"/>
      <c r="G1" s="25"/>
      <c r="H1" s="25"/>
    </row>
    <row r="2" spans="2:8" s="6" customFormat="1" ht="15">
      <c r="B2" s="268" t="str">
        <f>D13</f>
        <v xml:space="preserve">Demontāžas darbi </v>
      </c>
      <c r="C2" s="268"/>
      <c r="D2" s="268"/>
      <c r="E2" s="268"/>
      <c r="F2" s="268"/>
      <c r="G2" s="268"/>
      <c r="H2" s="268"/>
    </row>
    <row r="3" spans="2:8" ht="47.25" customHeight="1">
      <c r="B3" s="3" t="s">
        <v>2</v>
      </c>
      <c r="D3" s="275" t="s">
        <v>17</v>
      </c>
      <c r="E3" s="275"/>
      <c r="F3" s="275"/>
      <c r="G3" s="275"/>
      <c r="H3" s="275"/>
    </row>
    <row r="4" spans="2:8" ht="40.700000000000003" customHeight="1">
      <c r="B4" s="3" t="s">
        <v>3</v>
      </c>
      <c r="D4" s="275" t="s">
        <v>523</v>
      </c>
      <c r="E4" s="275"/>
      <c r="F4" s="275"/>
      <c r="G4" s="275"/>
      <c r="H4" s="275"/>
    </row>
    <row r="5" spans="2:8" ht="15">
      <c r="B5" s="3" t="s">
        <v>4</v>
      </c>
      <c r="D5" s="275" t="s">
        <v>18</v>
      </c>
      <c r="E5" s="275"/>
      <c r="F5" s="275"/>
      <c r="G5" s="275"/>
      <c r="H5" s="275"/>
    </row>
    <row r="6" spans="2:8">
      <c r="B6" s="3" t="s">
        <v>14</v>
      </c>
      <c r="D6" s="4" t="s">
        <v>19</v>
      </c>
      <c r="E6" s="4"/>
      <c r="F6" s="10"/>
      <c r="G6" s="26"/>
      <c r="H6" s="26"/>
    </row>
    <row r="7" spans="2:8" ht="33.75" customHeight="1">
      <c r="B7" s="266" t="s">
        <v>20</v>
      </c>
      <c r="C7" s="266"/>
      <c r="D7" s="266"/>
      <c r="E7" s="266"/>
      <c r="F7" s="266"/>
      <c r="G7" s="266"/>
      <c r="H7" s="266"/>
    </row>
    <row r="8" spans="2:8">
      <c r="B8" s="5"/>
      <c r="C8" s="5"/>
      <c r="E8" s="8"/>
      <c r="F8" s="10"/>
      <c r="G8" s="10"/>
      <c r="H8" s="7"/>
    </row>
    <row r="9" spans="2:8" ht="15" customHeight="1">
      <c r="B9" s="12"/>
      <c r="C9" s="12"/>
      <c r="D9" s="1" t="s">
        <v>21</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189"/>
      <c r="C13" s="190"/>
      <c r="D13" s="191" t="s">
        <v>622</v>
      </c>
      <c r="E13" s="179"/>
      <c r="F13" s="180"/>
      <c r="G13" s="33"/>
      <c r="H13" s="34"/>
    </row>
    <row r="14" spans="2:8">
      <c r="B14" s="192">
        <v>1</v>
      </c>
      <c r="C14" s="193"/>
      <c r="D14" s="194" t="s">
        <v>524</v>
      </c>
      <c r="E14" s="193" t="s">
        <v>525</v>
      </c>
      <c r="F14" s="193">
        <v>37.799999999999997</v>
      </c>
      <c r="G14" s="33"/>
      <c r="H14" s="34"/>
    </row>
    <row r="15" spans="2:8" ht="25.5">
      <c r="B15" s="192">
        <v>2</v>
      </c>
      <c r="C15" s="193"/>
      <c r="D15" s="194" t="s">
        <v>526</v>
      </c>
      <c r="E15" s="193" t="s">
        <v>525</v>
      </c>
      <c r="F15" s="193">
        <v>4.3</v>
      </c>
      <c r="G15" s="33"/>
      <c r="H15" s="34"/>
    </row>
    <row r="16" spans="2:8">
      <c r="B16" s="192">
        <v>3</v>
      </c>
      <c r="C16" s="193"/>
      <c r="D16" s="194" t="s">
        <v>527</v>
      </c>
      <c r="E16" s="193" t="s">
        <v>528</v>
      </c>
      <c r="F16" s="193">
        <v>439.6</v>
      </c>
      <c r="G16" s="33"/>
      <c r="H16" s="34"/>
    </row>
    <row r="17" spans="2:10">
      <c r="B17" s="192">
        <v>4</v>
      </c>
      <c r="C17" s="193"/>
      <c r="D17" s="194" t="s">
        <v>529</v>
      </c>
      <c r="E17" s="193" t="s">
        <v>528</v>
      </c>
      <c r="F17" s="193">
        <v>51.4</v>
      </c>
      <c r="G17" s="33"/>
      <c r="H17" s="34"/>
    </row>
    <row r="18" spans="2:10">
      <c r="B18" s="192">
        <v>5</v>
      </c>
      <c r="C18" s="193"/>
      <c r="D18" s="194" t="s">
        <v>530</v>
      </c>
      <c r="E18" s="193" t="s">
        <v>528</v>
      </c>
      <c r="F18" s="193">
        <v>74.400000000000006</v>
      </c>
      <c r="G18" s="33"/>
      <c r="H18" s="34"/>
    </row>
    <row r="19" spans="2:10">
      <c r="B19" s="192">
        <v>6</v>
      </c>
      <c r="C19" s="193"/>
      <c r="D19" s="194" t="s">
        <v>531</v>
      </c>
      <c r="E19" s="193" t="s">
        <v>528</v>
      </c>
      <c r="F19" s="193">
        <v>595.29999999999995</v>
      </c>
      <c r="G19" s="33"/>
      <c r="H19" s="34"/>
    </row>
    <row r="20" spans="2:10" ht="15">
      <c r="B20" s="195">
        <v>0</v>
      </c>
      <c r="C20" s="64"/>
      <c r="D20" s="196" t="s">
        <v>532</v>
      </c>
      <c r="E20" s="193"/>
      <c r="F20" s="197"/>
      <c r="G20" s="33"/>
      <c r="H20" s="34"/>
    </row>
    <row r="21" spans="2:10">
      <c r="B21" s="198">
        <v>7</v>
      </c>
      <c r="C21" s="199"/>
      <c r="D21" s="200" t="s">
        <v>533</v>
      </c>
      <c r="E21" s="201" t="s">
        <v>534</v>
      </c>
      <c r="F21" s="197">
        <v>10</v>
      </c>
      <c r="G21" s="33"/>
      <c r="H21" s="34"/>
    </row>
    <row r="22" spans="2:10">
      <c r="B22" s="202">
        <v>8</v>
      </c>
      <c r="C22" s="199"/>
      <c r="D22" s="200" t="s">
        <v>535</v>
      </c>
      <c r="E22" s="201" t="s">
        <v>45</v>
      </c>
      <c r="F22" s="203">
        <f>F23/6</f>
        <v>21.833333333333332</v>
      </c>
      <c r="G22" s="33"/>
      <c r="H22" s="34"/>
    </row>
    <row r="23" spans="2:10">
      <c r="B23" s="198">
        <v>9</v>
      </c>
      <c r="C23" s="199"/>
      <c r="D23" s="200" t="s">
        <v>536</v>
      </c>
      <c r="E23" s="201" t="s">
        <v>525</v>
      </c>
      <c r="F23" s="197">
        <v>131</v>
      </c>
      <c r="G23" s="33"/>
      <c r="H23" s="34"/>
    </row>
    <row r="24" spans="2:10" ht="25.5">
      <c r="B24" s="202">
        <v>10</v>
      </c>
      <c r="C24" s="199"/>
      <c r="D24" s="200" t="s">
        <v>537</v>
      </c>
      <c r="E24" s="201" t="s">
        <v>525</v>
      </c>
      <c r="F24" s="197">
        <f>F23</f>
        <v>131</v>
      </c>
      <c r="G24" s="33"/>
      <c r="H24" s="34"/>
    </row>
    <row r="25" spans="2:10" s="13" customFormat="1">
      <c r="B25" s="18"/>
      <c r="C25" s="19"/>
      <c r="D25" s="20"/>
      <c r="E25" s="21"/>
      <c r="F25" s="31"/>
      <c r="G25" s="35"/>
      <c r="H25" s="36"/>
    </row>
    <row r="26" spans="2:10" ht="15">
      <c r="B26" s="9"/>
      <c r="C26" s="9"/>
      <c r="D26" s="14"/>
      <c r="E26" s="14" t="s">
        <v>6</v>
      </c>
      <c r="F26" s="32"/>
      <c r="G26" s="33"/>
      <c r="H26" s="34"/>
    </row>
    <row r="28" spans="2:10" s="15" customFormat="1" ht="12.75" customHeight="1">
      <c r="C28" s="16" t="s">
        <v>12</v>
      </c>
    </row>
    <row r="29" spans="2:10" s="15" customFormat="1" ht="45" customHeight="1">
      <c r="B29" s="265" t="s">
        <v>13</v>
      </c>
      <c r="C29" s="265"/>
      <c r="D29" s="265"/>
      <c r="E29" s="265"/>
      <c r="F29" s="265"/>
      <c r="G29" s="265"/>
      <c r="H29" s="265"/>
    </row>
    <row r="30" spans="2:10" s="15" customFormat="1" ht="96" customHeight="1">
      <c r="B30" s="265"/>
      <c r="C30" s="265"/>
      <c r="D30" s="265"/>
      <c r="E30" s="265"/>
      <c r="F30" s="265"/>
      <c r="G30" s="265"/>
      <c r="H30" s="265"/>
      <c r="I30" s="265"/>
      <c r="J30" s="265"/>
    </row>
    <row r="31" spans="2:10" s="15" customFormat="1" ht="12.75" customHeight="1">
      <c r="C31" s="17"/>
    </row>
    <row r="32" spans="2:10">
      <c r="B32" s="2" t="s">
        <v>0</v>
      </c>
    </row>
    <row r="33" spans="2:5" ht="14.25" customHeight="1">
      <c r="D33" s="22" t="s">
        <v>1</v>
      </c>
    </row>
    <row r="34" spans="2:5">
      <c r="D34" s="23" t="s">
        <v>10</v>
      </c>
      <c r="E34" s="24"/>
    </row>
    <row r="37" spans="2:5">
      <c r="B37" s="37" t="s">
        <v>11</v>
      </c>
      <c r="C37" s="38"/>
      <c r="D37" s="39"/>
    </row>
    <row r="38" spans="2:5">
      <c r="B38" s="38"/>
      <c r="C38" s="40"/>
      <c r="D38" s="22" t="s">
        <v>554</v>
      </c>
    </row>
    <row r="39" spans="2:5">
      <c r="B39" s="38"/>
      <c r="C39" s="41"/>
      <c r="D39" s="23" t="s">
        <v>555</v>
      </c>
    </row>
  </sheetData>
  <mergeCells count="14">
    <mergeCell ref="B30:H30"/>
    <mergeCell ref="I30:J30"/>
    <mergeCell ref="B29:H29"/>
    <mergeCell ref="B7:H7"/>
    <mergeCell ref="B1:D1"/>
    <mergeCell ref="B2:H2"/>
    <mergeCell ref="B11:B12"/>
    <mergeCell ref="C11:C12"/>
    <mergeCell ref="D11:D12"/>
    <mergeCell ref="E11:E12"/>
    <mergeCell ref="F11:F12"/>
    <mergeCell ref="D5:H5"/>
    <mergeCell ref="D3:H3"/>
    <mergeCell ref="D4:H4"/>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71"/>
  <sheetViews>
    <sheetView showZeros="0" view="pageBreakPreview" topLeftCell="A39" zoomScale="80" zoomScaleNormal="100" zoomScaleSheetLayoutView="80" workbookViewId="0">
      <selection activeCell="D42" sqref="D42"/>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21.4257812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67" t="s">
        <v>16</v>
      </c>
      <c r="C1" s="267"/>
      <c r="D1" s="267"/>
      <c r="E1" s="42"/>
      <c r="F1" s="25" t="str">
        <f ca="1">MID(CELL("filename",B1), FIND("]", CELL("filename",B1))+ 1, 255)</f>
        <v>2,4</v>
      </c>
      <c r="G1" s="25"/>
      <c r="H1" s="25"/>
      <c r="I1" s="25"/>
    </row>
    <row r="2" spans="2:9" s="6" customFormat="1" ht="15">
      <c r="B2" s="268" t="str">
        <f>D13</f>
        <v>Apkure</v>
      </c>
      <c r="C2" s="268"/>
      <c r="D2" s="268"/>
      <c r="E2" s="268"/>
      <c r="F2" s="268"/>
      <c r="G2" s="268"/>
      <c r="H2" s="268"/>
      <c r="I2" s="268"/>
    </row>
    <row r="3" spans="2:9" ht="47.25" customHeight="1">
      <c r="B3" s="3" t="s">
        <v>2</v>
      </c>
      <c r="D3" s="275" t="str">
        <f>'1,1'!D3</f>
        <v>Nacionālais rehabilitācjas centrs "Vaivari"</v>
      </c>
      <c r="E3" s="275"/>
      <c r="F3" s="275"/>
      <c r="G3" s="275"/>
      <c r="H3" s="275"/>
      <c r="I3" s="275"/>
    </row>
    <row r="4" spans="2:9"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c r="I4" s="275"/>
    </row>
    <row r="5" spans="2:9" ht="15">
      <c r="B5" s="3" t="s">
        <v>4</v>
      </c>
      <c r="D5" s="275" t="str">
        <f>'1,1'!D5:H5</f>
        <v>Asaru prospekts 61, Jūrmala</v>
      </c>
      <c r="E5" s="275"/>
      <c r="F5" s="275"/>
      <c r="G5" s="275"/>
      <c r="H5" s="275"/>
      <c r="I5" s="275"/>
    </row>
    <row r="6" spans="2:9">
      <c r="B6" s="3" t="s">
        <v>14</v>
      </c>
      <c r="D6" s="4" t="str">
        <f>'1,1'!D6</f>
        <v>Nr.1-37/17/005/ERAF</v>
      </c>
      <c r="E6" s="4"/>
      <c r="F6" s="4"/>
      <c r="G6" s="10"/>
      <c r="H6" s="26"/>
      <c r="I6" s="26"/>
    </row>
    <row r="7" spans="2:9" ht="33.75" customHeight="1">
      <c r="B7" s="266" t="str">
        <f>'1,1'!B7:H7</f>
        <v>Apjomi sastādīti pamatojoties  SIA „Baltex Group” būvprojekta rasējumiem un specifikācijām</v>
      </c>
      <c r="C7" s="266"/>
      <c r="D7" s="266"/>
      <c r="E7" s="266"/>
      <c r="F7" s="266"/>
      <c r="G7" s="266"/>
      <c r="H7" s="266"/>
      <c r="I7" s="266"/>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69" t="s">
        <v>5</v>
      </c>
      <c r="C11" s="270"/>
      <c r="D11" s="278" t="s">
        <v>7</v>
      </c>
      <c r="E11" s="279"/>
      <c r="F11" s="273" t="s">
        <v>8</v>
      </c>
      <c r="G11" s="274" t="s">
        <v>9</v>
      </c>
      <c r="H11" s="33"/>
      <c r="I11" s="34"/>
    </row>
    <row r="12" spans="2:9" ht="59.25" customHeight="1">
      <c r="B12" s="269"/>
      <c r="C12" s="271"/>
      <c r="D12" s="280"/>
      <c r="E12" s="281"/>
      <c r="F12" s="273"/>
      <c r="G12" s="274"/>
      <c r="H12" s="33"/>
      <c r="I12" s="34"/>
    </row>
    <row r="13" spans="2:9" ht="15.75">
      <c r="B13" s="27"/>
      <c r="C13" s="28"/>
      <c r="D13" s="276" t="s">
        <v>25</v>
      </c>
      <c r="E13" s="277"/>
      <c r="F13" s="29"/>
      <c r="G13" s="30"/>
      <c r="H13" s="33"/>
      <c r="I13" s="34"/>
    </row>
    <row r="14" spans="2:9" ht="15.75">
      <c r="B14" s="68"/>
      <c r="C14" s="69"/>
      <c r="D14" s="70" t="s">
        <v>53</v>
      </c>
      <c r="E14" s="71"/>
      <c r="F14" s="72"/>
      <c r="G14" s="73"/>
      <c r="H14" s="33"/>
      <c r="I14" s="34"/>
    </row>
    <row r="15" spans="2:9">
      <c r="B15" s="68"/>
      <c r="C15" s="69"/>
      <c r="D15" s="74" t="s">
        <v>69</v>
      </c>
      <c r="E15" s="74"/>
      <c r="F15" s="72"/>
      <c r="G15" s="73"/>
      <c r="H15" s="33"/>
      <c r="I15" s="34"/>
    </row>
    <row r="16" spans="2:9">
      <c r="B16" s="68">
        <v>1</v>
      </c>
      <c r="C16" s="69"/>
      <c r="D16" s="75" t="s">
        <v>70</v>
      </c>
      <c r="E16" s="76">
        <v>15</v>
      </c>
      <c r="F16" s="72" t="s">
        <v>37</v>
      </c>
      <c r="G16" s="76">
        <v>3.8</v>
      </c>
      <c r="H16" s="33"/>
      <c r="I16" s="34"/>
    </row>
    <row r="17" spans="2:9">
      <c r="B17" s="68">
        <v>2</v>
      </c>
      <c r="C17" s="69"/>
      <c r="D17" s="75" t="s">
        <v>70</v>
      </c>
      <c r="E17" s="76">
        <v>22</v>
      </c>
      <c r="F17" s="72" t="s">
        <v>37</v>
      </c>
      <c r="G17" s="76">
        <v>1.8</v>
      </c>
      <c r="H17" s="33"/>
      <c r="I17" s="34"/>
    </row>
    <row r="18" spans="2:9">
      <c r="B18" s="68">
        <v>3</v>
      </c>
      <c r="C18" s="69"/>
      <c r="D18" s="75" t="s">
        <v>70</v>
      </c>
      <c r="E18" s="76">
        <v>15</v>
      </c>
      <c r="F18" s="72" t="s">
        <v>37</v>
      </c>
      <c r="G18" s="76">
        <v>4.0999999999999996</v>
      </c>
      <c r="H18" s="33"/>
      <c r="I18" s="34"/>
    </row>
    <row r="19" spans="2:9">
      <c r="B19" s="68">
        <v>4</v>
      </c>
      <c r="C19" s="69"/>
      <c r="D19" s="75" t="s">
        <v>70</v>
      </c>
      <c r="E19" s="76">
        <v>22</v>
      </c>
      <c r="F19" s="72" t="s">
        <v>37</v>
      </c>
      <c r="G19" s="76">
        <v>2.1</v>
      </c>
      <c r="H19" s="33"/>
      <c r="I19" s="34"/>
    </row>
    <row r="20" spans="2:9">
      <c r="B20" s="68">
        <v>5</v>
      </c>
      <c r="C20" s="69"/>
      <c r="D20" s="75" t="s">
        <v>70</v>
      </c>
      <c r="E20" s="76">
        <v>28</v>
      </c>
      <c r="F20" s="72" t="s">
        <v>37</v>
      </c>
      <c r="G20" s="76">
        <v>5.2</v>
      </c>
      <c r="H20" s="33"/>
      <c r="I20" s="34"/>
    </row>
    <row r="21" spans="2:9">
      <c r="B21" s="68">
        <v>6</v>
      </c>
      <c r="C21" s="69"/>
      <c r="D21" s="75" t="s">
        <v>71</v>
      </c>
      <c r="E21" s="76">
        <v>15</v>
      </c>
      <c r="F21" s="72" t="s">
        <v>45</v>
      </c>
      <c r="G21" s="76">
        <v>3</v>
      </c>
      <c r="H21" s="33"/>
      <c r="I21" s="34"/>
    </row>
    <row r="22" spans="2:9">
      <c r="B22" s="68">
        <v>7</v>
      </c>
      <c r="C22" s="69"/>
      <c r="D22" s="75" t="s">
        <v>71</v>
      </c>
      <c r="E22" s="76">
        <v>22</v>
      </c>
      <c r="F22" s="72" t="s">
        <v>45</v>
      </c>
      <c r="G22" s="76">
        <v>8</v>
      </c>
      <c r="H22" s="33"/>
      <c r="I22" s="34"/>
    </row>
    <row r="23" spans="2:9">
      <c r="B23" s="68">
        <v>8</v>
      </c>
      <c r="C23" s="69"/>
      <c r="D23" s="75" t="s">
        <v>71</v>
      </c>
      <c r="E23" s="76">
        <v>15</v>
      </c>
      <c r="F23" s="72" t="s">
        <v>45</v>
      </c>
      <c r="G23" s="76">
        <v>2</v>
      </c>
      <c r="H23" s="33"/>
      <c r="I23" s="34"/>
    </row>
    <row r="24" spans="2:9">
      <c r="B24" s="68">
        <v>9</v>
      </c>
      <c r="C24" s="69"/>
      <c r="D24" s="75" t="s">
        <v>71</v>
      </c>
      <c r="E24" s="76">
        <v>22</v>
      </c>
      <c r="F24" s="72" t="s">
        <v>45</v>
      </c>
      <c r="G24" s="76">
        <v>8</v>
      </c>
      <c r="H24" s="33"/>
      <c r="I24" s="34"/>
    </row>
    <row r="25" spans="2:9">
      <c r="B25" s="68">
        <v>10</v>
      </c>
      <c r="C25" s="69"/>
      <c r="D25" s="75" t="s">
        <v>72</v>
      </c>
      <c r="E25" s="76" t="s">
        <v>73</v>
      </c>
      <c r="F25" s="72" t="s">
        <v>45</v>
      </c>
      <c r="G25" s="76">
        <v>1</v>
      </c>
      <c r="H25" s="33"/>
      <c r="I25" s="34"/>
    </row>
    <row r="26" spans="2:9">
      <c r="B26" s="68">
        <v>11</v>
      </c>
      <c r="C26" s="69"/>
      <c r="D26" s="75" t="s">
        <v>72</v>
      </c>
      <c r="E26" s="76" t="s">
        <v>74</v>
      </c>
      <c r="F26" s="72" t="s">
        <v>45</v>
      </c>
      <c r="G26" s="76">
        <v>1</v>
      </c>
      <c r="H26" s="33"/>
      <c r="I26" s="34"/>
    </row>
    <row r="27" spans="2:9">
      <c r="B27" s="68">
        <v>12</v>
      </c>
      <c r="C27" s="69"/>
      <c r="D27" s="75" t="s">
        <v>72</v>
      </c>
      <c r="E27" s="76" t="s">
        <v>75</v>
      </c>
      <c r="F27" s="72" t="s">
        <v>45</v>
      </c>
      <c r="G27" s="76">
        <v>7</v>
      </c>
      <c r="H27" s="33"/>
      <c r="I27" s="34"/>
    </row>
    <row r="28" spans="2:9">
      <c r="B28" s="68">
        <v>13</v>
      </c>
      <c r="C28" s="69"/>
      <c r="D28" s="75" t="s">
        <v>72</v>
      </c>
      <c r="E28" s="76" t="s">
        <v>74</v>
      </c>
      <c r="F28" s="72" t="s">
        <v>45</v>
      </c>
      <c r="G28" s="76">
        <v>1</v>
      </c>
      <c r="H28" s="33"/>
      <c r="I28" s="34"/>
    </row>
    <row r="29" spans="2:9">
      <c r="B29" s="68">
        <v>14</v>
      </c>
      <c r="C29" s="69"/>
      <c r="D29" s="75" t="s">
        <v>72</v>
      </c>
      <c r="E29" s="76" t="s">
        <v>75</v>
      </c>
      <c r="F29" s="72" t="s">
        <v>45</v>
      </c>
      <c r="G29" s="76">
        <v>7</v>
      </c>
      <c r="H29" s="33"/>
      <c r="I29" s="34"/>
    </row>
    <row r="30" spans="2:9">
      <c r="B30" s="68">
        <v>15</v>
      </c>
      <c r="C30" s="69"/>
      <c r="D30" s="75" t="s">
        <v>72</v>
      </c>
      <c r="E30" s="76" t="s">
        <v>76</v>
      </c>
      <c r="F30" s="72" t="s">
        <v>45</v>
      </c>
      <c r="G30" s="76">
        <v>8</v>
      </c>
      <c r="H30" s="33"/>
      <c r="I30" s="34"/>
    </row>
    <row r="31" spans="2:9">
      <c r="B31" s="68">
        <v>16</v>
      </c>
      <c r="C31" s="69"/>
      <c r="D31" s="75" t="s">
        <v>77</v>
      </c>
      <c r="E31" s="76" t="s">
        <v>78</v>
      </c>
      <c r="F31" s="72" t="s">
        <v>45</v>
      </c>
      <c r="G31" s="76">
        <v>15</v>
      </c>
      <c r="H31" s="33"/>
      <c r="I31" s="34"/>
    </row>
    <row r="32" spans="2:9">
      <c r="B32" s="68">
        <v>17</v>
      </c>
      <c r="C32" s="69"/>
      <c r="D32" s="75" t="s">
        <v>77</v>
      </c>
      <c r="E32" s="76" t="s">
        <v>78</v>
      </c>
      <c r="F32" s="72" t="s">
        <v>45</v>
      </c>
      <c r="G32" s="76">
        <v>15</v>
      </c>
      <c r="H32" s="33"/>
      <c r="I32" s="34"/>
    </row>
    <row r="33" spans="2:9">
      <c r="B33" s="68">
        <v>18</v>
      </c>
      <c r="C33" s="69"/>
      <c r="D33" s="75" t="s">
        <v>77</v>
      </c>
      <c r="E33" s="76" t="s">
        <v>79</v>
      </c>
      <c r="F33" s="72" t="s">
        <v>45</v>
      </c>
      <c r="G33" s="76">
        <v>8</v>
      </c>
      <c r="H33" s="33"/>
      <c r="I33" s="34"/>
    </row>
    <row r="34" spans="2:9">
      <c r="B34" s="68">
        <v>19</v>
      </c>
      <c r="C34" s="69"/>
      <c r="D34" s="75" t="s">
        <v>77</v>
      </c>
      <c r="E34" s="76" t="s">
        <v>79</v>
      </c>
      <c r="F34" s="72" t="s">
        <v>45</v>
      </c>
      <c r="G34" s="76">
        <v>8</v>
      </c>
      <c r="H34" s="33"/>
      <c r="I34" s="34"/>
    </row>
    <row r="35" spans="2:9" ht="51">
      <c r="B35" s="68">
        <v>20</v>
      </c>
      <c r="C35" s="69"/>
      <c r="D35" s="75" t="s">
        <v>80</v>
      </c>
      <c r="E35" s="77" t="s">
        <v>81</v>
      </c>
      <c r="F35" s="72" t="s">
        <v>45</v>
      </c>
      <c r="G35" s="76">
        <v>14</v>
      </c>
      <c r="H35" s="33"/>
      <c r="I35" s="34"/>
    </row>
    <row r="36" spans="2:9" ht="51">
      <c r="B36" s="68">
        <v>21</v>
      </c>
      <c r="C36" s="69"/>
      <c r="D36" s="75" t="s">
        <v>80</v>
      </c>
      <c r="E36" s="77" t="s">
        <v>82</v>
      </c>
      <c r="F36" s="72" t="s">
        <v>45</v>
      </c>
      <c r="G36" s="76">
        <v>1</v>
      </c>
      <c r="H36" s="33"/>
      <c r="I36" s="34"/>
    </row>
    <row r="37" spans="2:9" ht="51">
      <c r="B37" s="68">
        <v>22</v>
      </c>
      <c r="C37" s="69"/>
      <c r="D37" s="75" t="s">
        <v>80</v>
      </c>
      <c r="E37" s="77" t="s">
        <v>83</v>
      </c>
      <c r="F37" s="72" t="s">
        <v>45</v>
      </c>
      <c r="G37" s="76">
        <v>1</v>
      </c>
      <c r="H37" s="33"/>
      <c r="I37" s="34"/>
    </row>
    <row r="38" spans="2:9" ht="51">
      <c r="B38" s="68">
        <v>23</v>
      </c>
      <c r="C38" s="69"/>
      <c r="D38" s="75" t="s">
        <v>80</v>
      </c>
      <c r="E38" s="77" t="s">
        <v>84</v>
      </c>
      <c r="F38" s="72" t="s">
        <v>45</v>
      </c>
      <c r="G38" s="76">
        <v>1</v>
      </c>
      <c r="H38" s="33"/>
      <c r="I38" s="34"/>
    </row>
    <row r="39" spans="2:9">
      <c r="B39" s="68">
        <v>24</v>
      </c>
      <c r="C39" s="69"/>
      <c r="D39" s="75" t="s">
        <v>85</v>
      </c>
      <c r="E39" s="77" t="s">
        <v>86</v>
      </c>
      <c r="F39" s="72" t="s">
        <v>45</v>
      </c>
      <c r="G39" s="76">
        <v>17</v>
      </c>
      <c r="H39" s="33"/>
      <c r="I39" s="34"/>
    </row>
    <row r="40" spans="2:9">
      <c r="B40" s="68">
        <v>25</v>
      </c>
      <c r="C40" s="69"/>
      <c r="D40" s="75" t="s">
        <v>87</v>
      </c>
      <c r="E40" s="77" t="s">
        <v>88</v>
      </c>
      <c r="F40" s="72" t="s">
        <v>45</v>
      </c>
      <c r="G40" s="76">
        <v>17</v>
      </c>
      <c r="H40" s="33"/>
      <c r="I40" s="34"/>
    </row>
    <row r="41" spans="2:9">
      <c r="B41" s="68">
        <v>26</v>
      </c>
      <c r="C41" s="69"/>
      <c r="D41" s="75" t="s">
        <v>89</v>
      </c>
      <c r="E41" s="77" t="s">
        <v>90</v>
      </c>
      <c r="F41" s="72" t="s">
        <v>45</v>
      </c>
      <c r="G41" s="76">
        <v>17</v>
      </c>
      <c r="H41" s="33"/>
      <c r="I41" s="34"/>
    </row>
    <row r="42" spans="2:9">
      <c r="B42" s="68">
        <v>27</v>
      </c>
      <c r="C42" s="69"/>
      <c r="D42" s="75" t="s">
        <v>91</v>
      </c>
      <c r="E42" s="77" t="s">
        <v>92</v>
      </c>
      <c r="F42" s="72" t="s">
        <v>45</v>
      </c>
      <c r="G42" s="76">
        <v>1</v>
      </c>
      <c r="H42" s="33"/>
      <c r="I42" s="34"/>
    </row>
    <row r="43" spans="2:9">
      <c r="B43" s="68">
        <v>28</v>
      </c>
      <c r="C43" s="69"/>
      <c r="D43" s="75" t="s">
        <v>93</v>
      </c>
      <c r="E43" s="76"/>
      <c r="F43" s="72" t="s">
        <v>62</v>
      </c>
      <c r="G43" s="76">
        <v>1</v>
      </c>
      <c r="H43" s="33"/>
      <c r="I43" s="34"/>
    </row>
    <row r="44" spans="2:9">
      <c r="B44" s="68">
        <v>29</v>
      </c>
      <c r="C44" s="69"/>
      <c r="D44" s="75" t="s">
        <v>94</v>
      </c>
      <c r="E44" s="76"/>
      <c r="F44" s="72" t="s">
        <v>62</v>
      </c>
      <c r="G44" s="76">
        <v>1</v>
      </c>
      <c r="H44" s="33"/>
      <c r="I44" s="34"/>
    </row>
    <row r="45" spans="2:9">
      <c r="B45" s="68">
        <v>30</v>
      </c>
      <c r="C45" s="69"/>
      <c r="D45" s="78" t="s">
        <v>95</v>
      </c>
      <c r="E45" s="74"/>
      <c r="F45" s="72"/>
      <c r="G45" s="73"/>
      <c r="H45" s="33"/>
      <c r="I45" s="34"/>
    </row>
    <row r="46" spans="2:9" ht="25.5">
      <c r="B46" s="68">
        <v>31</v>
      </c>
      <c r="C46" s="69"/>
      <c r="D46" s="75" t="s">
        <v>96</v>
      </c>
      <c r="E46" s="76">
        <v>25</v>
      </c>
      <c r="F46" s="72" t="s">
        <v>37</v>
      </c>
      <c r="G46" s="76">
        <v>32.700000000000003</v>
      </c>
      <c r="H46" s="33"/>
      <c r="I46" s="34"/>
    </row>
    <row r="47" spans="2:9">
      <c r="B47" s="68">
        <v>32</v>
      </c>
      <c r="C47" s="69"/>
      <c r="D47" s="75" t="s">
        <v>71</v>
      </c>
      <c r="E47" s="76">
        <v>25</v>
      </c>
      <c r="F47" s="72" t="s">
        <v>45</v>
      </c>
      <c r="G47" s="76">
        <v>24</v>
      </c>
      <c r="H47" s="33"/>
      <c r="I47" s="34"/>
    </row>
    <row r="48" spans="2:9">
      <c r="B48" s="68">
        <v>33</v>
      </c>
      <c r="C48" s="69"/>
      <c r="D48" s="75" t="s">
        <v>97</v>
      </c>
      <c r="E48" s="77" t="s">
        <v>98</v>
      </c>
      <c r="F48" s="72" t="s">
        <v>45</v>
      </c>
      <c r="G48" s="76">
        <v>1</v>
      </c>
      <c r="H48" s="33"/>
      <c r="I48" s="34"/>
    </row>
    <row r="49" spans="2:11">
      <c r="B49" s="68">
        <v>34</v>
      </c>
      <c r="C49" s="69"/>
      <c r="D49" s="75" t="s">
        <v>99</v>
      </c>
      <c r="E49" s="77" t="s">
        <v>100</v>
      </c>
      <c r="F49" s="72" t="s">
        <v>45</v>
      </c>
      <c r="G49" s="76">
        <v>1</v>
      </c>
      <c r="H49" s="33"/>
      <c r="I49" s="34"/>
    </row>
    <row r="50" spans="2:11" ht="25.5">
      <c r="B50" s="68">
        <v>35</v>
      </c>
      <c r="C50" s="69"/>
      <c r="D50" s="75" t="s">
        <v>101</v>
      </c>
      <c r="E50" s="77" t="s">
        <v>102</v>
      </c>
      <c r="F50" s="72" t="s">
        <v>45</v>
      </c>
      <c r="G50" s="76">
        <v>1</v>
      </c>
      <c r="H50" s="33"/>
      <c r="I50" s="34"/>
    </row>
    <row r="51" spans="2:11">
      <c r="B51" s="68">
        <v>36</v>
      </c>
      <c r="C51" s="69"/>
      <c r="D51" s="75" t="s">
        <v>103</v>
      </c>
      <c r="E51" s="77">
        <v>25</v>
      </c>
      <c r="F51" s="72" t="s">
        <v>37</v>
      </c>
      <c r="G51" s="76">
        <v>25.5</v>
      </c>
      <c r="H51" s="33"/>
      <c r="I51" s="34"/>
    </row>
    <row r="52" spans="2:11" ht="25.5">
      <c r="B52" s="68">
        <v>37</v>
      </c>
      <c r="C52" s="69"/>
      <c r="D52" s="75" t="s">
        <v>104</v>
      </c>
      <c r="E52" s="77">
        <v>25</v>
      </c>
      <c r="F52" s="72" t="s">
        <v>37</v>
      </c>
      <c r="G52" s="76">
        <v>7.2</v>
      </c>
      <c r="H52" s="33"/>
      <c r="I52" s="34"/>
    </row>
    <row r="53" spans="2:11">
      <c r="B53" s="68">
        <v>38</v>
      </c>
      <c r="C53" s="69"/>
      <c r="D53" s="75" t="s">
        <v>93</v>
      </c>
      <c r="E53" s="76"/>
      <c r="F53" s="72" t="s">
        <v>62</v>
      </c>
      <c r="G53" s="79">
        <v>1</v>
      </c>
      <c r="H53" s="33"/>
      <c r="I53" s="34"/>
    </row>
    <row r="54" spans="2:11">
      <c r="B54" s="68">
        <v>39</v>
      </c>
      <c r="C54" s="69"/>
      <c r="D54" s="75" t="s">
        <v>94</v>
      </c>
      <c r="E54" s="76"/>
      <c r="F54" s="72" t="s">
        <v>62</v>
      </c>
      <c r="G54" s="79">
        <v>1</v>
      </c>
      <c r="H54" s="33"/>
      <c r="I54" s="34"/>
    </row>
    <row r="55" spans="2:11">
      <c r="B55" s="68">
        <v>40</v>
      </c>
      <c r="C55" s="69"/>
      <c r="D55" s="75" t="s">
        <v>105</v>
      </c>
      <c r="E55" s="76"/>
      <c r="F55" s="72" t="s">
        <v>62</v>
      </c>
      <c r="G55" s="79">
        <v>1</v>
      </c>
      <c r="H55" s="33"/>
      <c r="I55" s="34"/>
    </row>
    <row r="56" spans="2:11">
      <c r="B56" s="68">
        <v>41</v>
      </c>
      <c r="C56" s="69"/>
      <c r="D56" s="75" t="s">
        <v>106</v>
      </c>
      <c r="E56" s="76"/>
      <c r="F56" s="72" t="s">
        <v>107</v>
      </c>
      <c r="G56" s="79">
        <v>200</v>
      </c>
      <c r="H56" s="33"/>
      <c r="I56" s="34"/>
    </row>
    <row r="57" spans="2:11" s="13" customFormat="1">
      <c r="B57" s="18"/>
      <c r="C57" s="19"/>
      <c r="D57" s="20"/>
      <c r="E57" s="20"/>
      <c r="F57" s="21"/>
      <c r="G57" s="31"/>
      <c r="H57" s="35"/>
      <c r="I57" s="36"/>
    </row>
    <row r="58" spans="2:11" ht="15">
      <c r="B58" s="9"/>
      <c r="C58" s="9"/>
      <c r="D58" s="14"/>
      <c r="E58" s="14"/>
      <c r="F58" s="14" t="s">
        <v>6</v>
      </c>
      <c r="G58" s="32"/>
      <c r="H58" s="33"/>
      <c r="I58" s="34"/>
    </row>
    <row r="60" spans="2:11" s="15" customFormat="1" ht="12.75" customHeight="1">
      <c r="C60" s="16" t="str">
        <f>'1,1'!C28</f>
        <v>Piezīmes:</v>
      </c>
    </row>
    <row r="61" spans="2:11" s="15" customFormat="1" ht="45" customHeight="1">
      <c r="B61"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61" s="265"/>
      <c r="D61" s="265"/>
      <c r="E61" s="265"/>
      <c r="F61" s="265"/>
      <c r="G61" s="265"/>
      <c r="H61" s="265"/>
      <c r="I61" s="265"/>
    </row>
    <row r="62" spans="2:11" s="15" customFormat="1" ht="96" customHeight="1">
      <c r="B62" s="265"/>
      <c r="C62" s="265"/>
      <c r="D62" s="265"/>
      <c r="E62" s="265"/>
      <c r="F62" s="265"/>
      <c r="G62" s="265"/>
      <c r="H62" s="265"/>
      <c r="I62" s="265"/>
      <c r="J62" s="265"/>
      <c r="K62" s="265"/>
    </row>
    <row r="63" spans="2:11" s="15" customFormat="1" ht="12.75" customHeight="1">
      <c r="C63" s="17"/>
    </row>
    <row r="64" spans="2:11">
      <c r="B64" s="2" t="s">
        <v>0</v>
      </c>
    </row>
    <row r="65" spans="2:6" ht="14.25" customHeight="1">
      <c r="D65" s="22" t="s">
        <v>1</v>
      </c>
      <c r="E65" s="22"/>
    </row>
    <row r="66" spans="2:6">
      <c r="D66" s="23" t="s">
        <v>10</v>
      </c>
      <c r="E66" s="23"/>
      <c r="F66" s="24"/>
    </row>
    <row r="69" spans="2:6">
      <c r="B69" s="37" t="str">
        <f>'1,1'!B37</f>
        <v>Pārbaudīja:</v>
      </c>
      <c r="C69" s="38"/>
      <c r="D69" s="39"/>
      <c r="E69" s="39"/>
    </row>
    <row r="70" spans="2:6">
      <c r="B70" s="38"/>
      <c r="C70" s="40"/>
      <c r="D70" s="22" t="str">
        <f>'1,1'!D38</f>
        <v>Dzintra Cīrule</v>
      </c>
      <c r="E70" s="22"/>
    </row>
    <row r="71" spans="2:6">
      <c r="B71" s="38"/>
      <c r="C71" s="41"/>
      <c r="D71" s="23" t="str">
        <f>'1,1'!D39</f>
        <v>Sertifikāta Nr.10-0363</v>
      </c>
      <c r="E71" s="23"/>
    </row>
  </sheetData>
  <mergeCells count="15">
    <mergeCell ref="B62:I62"/>
    <mergeCell ref="J62:K62"/>
    <mergeCell ref="B11:B12"/>
    <mergeCell ref="C11:C12"/>
    <mergeCell ref="F11:F12"/>
    <mergeCell ref="G11:G12"/>
    <mergeCell ref="B61:I61"/>
    <mergeCell ref="D11:E12"/>
    <mergeCell ref="D13:E13"/>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03"/>
  <sheetViews>
    <sheetView showZeros="0" view="pageBreakPreview" topLeftCell="A76" zoomScale="80" zoomScaleNormal="100" zoomScaleSheetLayoutView="80" workbookViewId="0">
      <selection activeCell="I84" sqref="I84"/>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17.8554687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67" t="s">
        <v>16</v>
      </c>
      <c r="C1" s="267"/>
      <c r="D1" s="267"/>
      <c r="E1" s="42"/>
      <c r="F1" s="25" t="str">
        <f ca="1">MID(CELL("filename",B1), FIND("]", CELL("filename",B1))+ 1, 255)</f>
        <v>2,5</v>
      </c>
      <c r="G1" s="25"/>
      <c r="H1" s="25"/>
      <c r="I1" s="25"/>
    </row>
    <row r="2" spans="2:9" s="6" customFormat="1" ht="15">
      <c r="B2" s="268" t="str">
        <f>D13</f>
        <v>Ventilācija</v>
      </c>
      <c r="C2" s="268"/>
      <c r="D2" s="268"/>
      <c r="E2" s="268"/>
      <c r="F2" s="268"/>
      <c r="G2" s="268"/>
      <c r="H2" s="268"/>
      <c r="I2" s="268"/>
    </row>
    <row r="3" spans="2:9" ht="47.25" customHeight="1">
      <c r="B3" s="3" t="s">
        <v>2</v>
      </c>
      <c r="D3" s="275" t="str">
        <f>'1,1'!D3</f>
        <v>Nacionālais rehabilitācjas centrs "Vaivari"</v>
      </c>
      <c r="E3" s="275"/>
      <c r="F3" s="275"/>
      <c r="G3" s="275"/>
      <c r="H3" s="275"/>
      <c r="I3" s="275"/>
    </row>
    <row r="4" spans="2:9"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c r="I4" s="275"/>
    </row>
    <row r="5" spans="2:9" ht="15">
      <c r="B5" s="3" t="s">
        <v>4</v>
      </c>
      <c r="D5" s="275" t="str">
        <f>'1,1'!D5:H5</f>
        <v>Asaru prospekts 61, Jūrmala</v>
      </c>
      <c r="E5" s="275"/>
      <c r="F5" s="275"/>
      <c r="G5" s="275"/>
      <c r="H5" s="275"/>
      <c r="I5" s="275"/>
    </row>
    <row r="6" spans="2:9">
      <c r="B6" s="3" t="s">
        <v>14</v>
      </c>
      <c r="D6" s="4" t="str">
        <f>'1,1'!D6</f>
        <v>Nr.1-37/17/005/ERAF</v>
      </c>
      <c r="E6" s="4"/>
      <c r="F6" s="4"/>
      <c r="G6" s="10"/>
      <c r="H6" s="26"/>
      <c r="I6" s="26"/>
    </row>
    <row r="7" spans="2:9" ht="33.75" customHeight="1">
      <c r="B7" s="266" t="str">
        <f>'1,1'!B7:H7</f>
        <v>Apjomi sastādīti pamatojoties  SIA „Baltex Group” būvprojekta rasējumiem un specifikācijām</v>
      </c>
      <c r="C7" s="266"/>
      <c r="D7" s="266"/>
      <c r="E7" s="266"/>
      <c r="F7" s="266"/>
      <c r="G7" s="266"/>
      <c r="H7" s="266"/>
      <c r="I7" s="266"/>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69" t="s">
        <v>5</v>
      </c>
      <c r="C11" s="270"/>
      <c r="D11" s="278" t="s">
        <v>7</v>
      </c>
      <c r="E11" s="279"/>
      <c r="F11" s="273" t="s">
        <v>8</v>
      </c>
      <c r="G11" s="274" t="s">
        <v>9</v>
      </c>
      <c r="H11" s="33"/>
      <c r="I11" s="34"/>
    </row>
    <row r="12" spans="2:9" ht="59.25" customHeight="1">
      <c r="B12" s="269"/>
      <c r="C12" s="271"/>
      <c r="D12" s="280"/>
      <c r="E12" s="281"/>
      <c r="F12" s="273"/>
      <c r="G12" s="274"/>
      <c r="H12" s="33"/>
      <c r="I12" s="34"/>
    </row>
    <row r="13" spans="2:9" ht="15.75">
      <c r="B13" s="27"/>
      <c r="C13" s="28"/>
      <c r="D13" s="276" t="s">
        <v>26</v>
      </c>
      <c r="E13" s="277"/>
      <c r="F13" s="29"/>
      <c r="G13" s="30"/>
      <c r="H13" s="33"/>
      <c r="I13" s="34"/>
    </row>
    <row r="14" spans="2:9" ht="15.75">
      <c r="B14" s="80"/>
      <c r="C14" s="81"/>
      <c r="D14" s="82" t="s">
        <v>53</v>
      </c>
      <c r="E14" s="46"/>
      <c r="F14" s="54"/>
      <c r="G14" s="83"/>
      <c r="H14" s="33"/>
      <c r="I14" s="34"/>
    </row>
    <row r="15" spans="2:9" ht="15">
      <c r="B15" s="80"/>
      <c r="C15" s="81"/>
      <c r="D15" s="84" t="s">
        <v>108</v>
      </c>
      <c r="E15" s="85"/>
      <c r="F15" s="54"/>
      <c r="G15" s="83"/>
      <c r="H15" s="33"/>
      <c r="I15" s="34"/>
    </row>
    <row r="16" spans="2:9">
      <c r="B16" s="80" t="s">
        <v>109</v>
      </c>
      <c r="C16" s="81"/>
      <c r="D16" s="86" t="s">
        <v>110</v>
      </c>
      <c r="E16" s="87" t="s">
        <v>111</v>
      </c>
      <c r="F16" s="54" t="s">
        <v>37</v>
      </c>
      <c r="G16" s="88">
        <v>95.7</v>
      </c>
      <c r="H16" s="33"/>
      <c r="I16" s="34"/>
    </row>
    <row r="17" spans="2:9">
      <c r="B17" s="80" t="s">
        <v>112</v>
      </c>
      <c r="C17" s="81"/>
      <c r="D17" s="86" t="s">
        <v>110</v>
      </c>
      <c r="E17" s="87" t="s">
        <v>113</v>
      </c>
      <c r="F17" s="54" t="s">
        <v>37</v>
      </c>
      <c r="G17" s="88">
        <v>18.7</v>
      </c>
      <c r="H17" s="33"/>
      <c r="I17" s="34"/>
    </row>
    <row r="18" spans="2:9">
      <c r="B18" s="80" t="s">
        <v>114</v>
      </c>
      <c r="C18" s="81"/>
      <c r="D18" s="86" t="s">
        <v>110</v>
      </c>
      <c r="E18" s="87" t="s">
        <v>115</v>
      </c>
      <c r="F18" s="54" t="s">
        <v>37</v>
      </c>
      <c r="G18" s="88">
        <v>12.1</v>
      </c>
      <c r="H18" s="33"/>
      <c r="I18" s="34"/>
    </row>
    <row r="19" spans="2:9">
      <c r="B19" s="80" t="s">
        <v>116</v>
      </c>
      <c r="C19" s="81"/>
      <c r="D19" s="86" t="s">
        <v>110</v>
      </c>
      <c r="E19" s="87" t="s">
        <v>117</v>
      </c>
      <c r="F19" s="54" t="s">
        <v>37</v>
      </c>
      <c r="G19" s="88">
        <v>5.6</v>
      </c>
      <c r="H19" s="33"/>
      <c r="I19" s="34"/>
    </row>
    <row r="20" spans="2:9">
      <c r="B20" s="80" t="s">
        <v>118</v>
      </c>
      <c r="C20" s="81"/>
      <c r="D20" s="86" t="s">
        <v>110</v>
      </c>
      <c r="E20" s="87" t="s">
        <v>119</v>
      </c>
      <c r="F20" s="54" t="s">
        <v>37</v>
      </c>
      <c r="G20" s="88">
        <v>13</v>
      </c>
      <c r="H20" s="33"/>
      <c r="I20" s="34"/>
    </row>
    <row r="21" spans="2:9">
      <c r="B21" s="80" t="s">
        <v>120</v>
      </c>
      <c r="C21" s="81"/>
      <c r="D21" s="89" t="s">
        <v>110</v>
      </c>
      <c r="E21" s="90" t="s">
        <v>121</v>
      </c>
      <c r="F21" s="91" t="s">
        <v>37</v>
      </c>
      <c r="G21" s="92">
        <v>1</v>
      </c>
      <c r="H21" s="33"/>
      <c r="I21" s="34"/>
    </row>
    <row r="22" spans="2:9">
      <c r="B22" s="80" t="s">
        <v>122</v>
      </c>
      <c r="C22" s="81"/>
      <c r="D22" s="86" t="s">
        <v>110</v>
      </c>
      <c r="E22" s="87" t="s">
        <v>123</v>
      </c>
      <c r="F22" s="54" t="s">
        <v>37</v>
      </c>
      <c r="G22" s="88">
        <v>2.2999999999999998</v>
      </c>
      <c r="H22" s="33"/>
      <c r="I22" s="34"/>
    </row>
    <row r="23" spans="2:9">
      <c r="B23" s="80" t="s">
        <v>124</v>
      </c>
      <c r="C23" s="81"/>
      <c r="D23" s="86" t="s">
        <v>110</v>
      </c>
      <c r="E23" s="87" t="s">
        <v>125</v>
      </c>
      <c r="F23" s="54" t="s">
        <v>37</v>
      </c>
      <c r="G23" s="88">
        <v>0.4</v>
      </c>
      <c r="H23" s="33"/>
      <c r="I23" s="34"/>
    </row>
    <row r="24" spans="2:9">
      <c r="B24" s="80" t="s">
        <v>126</v>
      </c>
      <c r="C24" s="81"/>
      <c r="D24" s="86" t="s">
        <v>110</v>
      </c>
      <c r="E24" s="87" t="s">
        <v>127</v>
      </c>
      <c r="F24" s="54" t="s">
        <v>37</v>
      </c>
      <c r="G24" s="88">
        <v>10.1</v>
      </c>
      <c r="H24" s="33"/>
      <c r="I24" s="34"/>
    </row>
    <row r="25" spans="2:9">
      <c r="B25" s="80" t="s">
        <v>128</v>
      </c>
      <c r="C25" s="81"/>
      <c r="D25" s="86" t="s">
        <v>110</v>
      </c>
      <c r="E25" s="87" t="s">
        <v>129</v>
      </c>
      <c r="F25" s="54" t="s">
        <v>37</v>
      </c>
      <c r="G25" s="88">
        <v>4.4000000000000004</v>
      </c>
      <c r="H25" s="33"/>
      <c r="I25" s="34"/>
    </row>
    <row r="26" spans="2:9">
      <c r="B26" s="80" t="s">
        <v>130</v>
      </c>
      <c r="C26" s="81"/>
      <c r="D26" s="86" t="s">
        <v>110</v>
      </c>
      <c r="E26" s="87" t="s">
        <v>131</v>
      </c>
      <c r="F26" s="54" t="s">
        <v>37</v>
      </c>
      <c r="G26" s="88">
        <v>6.6</v>
      </c>
      <c r="H26" s="33"/>
      <c r="I26" s="34"/>
    </row>
    <row r="27" spans="2:9">
      <c r="B27" s="80" t="s">
        <v>132</v>
      </c>
      <c r="C27" s="81"/>
      <c r="D27" s="86" t="s">
        <v>110</v>
      </c>
      <c r="E27" s="87" t="s">
        <v>133</v>
      </c>
      <c r="F27" s="54" t="s">
        <v>37</v>
      </c>
      <c r="G27" s="88">
        <v>6.1</v>
      </c>
      <c r="H27" s="33"/>
      <c r="I27" s="34"/>
    </row>
    <row r="28" spans="2:9">
      <c r="B28" s="80" t="s">
        <v>134</v>
      </c>
      <c r="C28" s="81"/>
      <c r="D28" s="86" t="s">
        <v>110</v>
      </c>
      <c r="E28" s="87" t="s">
        <v>135</v>
      </c>
      <c r="F28" s="54" t="s">
        <v>37</v>
      </c>
      <c r="G28" s="88">
        <v>2.9</v>
      </c>
      <c r="H28" s="33"/>
      <c r="I28" s="34"/>
    </row>
    <row r="29" spans="2:9">
      <c r="B29" s="80" t="s">
        <v>136</v>
      </c>
      <c r="C29" s="81"/>
      <c r="D29" s="86" t="s">
        <v>137</v>
      </c>
      <c r="E29" s="87" t="s">
        <v>138</v>
      </c>
      <c r="F29" s="54" t="s">
        <v>45</v>
      </c>
      <c r="G29" s="93">
        <v>2</v>
      </c>
      <c r="H29" s="33"/>
      <c r="I29" s="34"/>
    </row>
    <row r="30" spans="2:9">
      <c r="B30" s="80" t="s">
        <v>139</v>
      </c>
      <c r="C30" s="81"/>
      <c r="D30" s="86" t="s">
        <v>137</v>
      </c>
      <c r="E30" s="87" t="s">
        <v>140</v>
      </c>
      <c r="F30" s="54" t="s">
        <v>45</v>
      </c>
      <c r="G30" s="93">
        <v>2</v>
      </c>
      <c r="H30" s="33"/>
      <c r="I30" s="34"/>
    </row>
    <row r="31" spans="2:9">
      <c r="B31" s="80" t="s">
        <v>141</v>
      </c>
      <c r="C31" s="81"/>
      <c r="D31" s="86" t="s">
        <v>142</v>
      </c>
      <c r="E31" s="87" t="s">
        <v>143</v>
      </c>
      <c r="F31" s="54" t="s">
        <v>45</v>
      </c>
      <c r="G31" s="93">
        <v>2</v>
      </c>
      <c r="H31" s="33"/>
      <c r="I31" s="34"/>
    </row>
    <row r="32" spans="2:9">
      <c r="B32" s="80" t="s">
        <v>144</v>
      </c>
      <c r="C32" s="81"/>
      <c r="D32" s="86" t="s">
        <v>142</v>
      </c>
      <c r="E32" s="87" t="s">
        <v>145</v>
      </c>
      <c r="F32" s="54" t="s">
        <v>45</v>
      </c>
      <c r="G32" s="93">
        <v>2</v>
      </c>
      <c r="H32" s="33"/>
      <c r="I32" s="34"/>
    </row>
    <row r="33" spans="2:9">
      <c r="B33" s="80" t="s">
        <v>146</v>
      </c>
      <c r="C33" s="81"/>
      <c r="D33" s="86" t="s">
        <v>142</v>
      </c>
      <c r="E33" s="87" t="s">
        <v>147</v>
      </c>
      <c r="F33" s="54" t="s">
        <v>45</v>
      </c>
      <c r="G33" s="93">
        <v>2</v>
      </c>
      <c r="H33" s="33"/>
      <c r="I33" s="34"/>
    </row>
    <row r="34" spans="2:9">
      <c r="B34" s="80" t="s">
        <v>148</v>
      </c>
      <c r="C34" s="81"/>
      <c r="D34" s="86" t="s">
        <v>71</v>
      </c>
      <c r="E34" s="87" t="s">
        <v>149</v>
      </c>
      <c r="F34" s="54" t="s">
        <v>45</v>
      </c>
      <c r="G34" s="93">
        <v>68</v>
      </c>
      <c r="H34" s="33"/>
      <c r="I34" s="34"/>
    </row>
    <row r="35" spans="2:9">
      <c r="B35" s="80" t="s">
        <v>150</v>
      </c>
      <c r="C35" s="81"/>
      <c r="D35" s="86" t="s">
        <v>71</v>
      </c>
      <c r="E35" s="87" t="s">
        <v>151</v>
      </c>
      <c r="F35" s="54" t="s">
        <v>45</v>
      </c>
      <c r="G35" s="93">
        <v>17</v>
      </c>
      <c r="H35" s="33"/>
      <c r="I35" s="34"/>
    </row>
    <row r="36" spans="2:9">
      <c r="B36" s="80" t="s">
        <v>152</v>
      </c>
      <c r="C36" s="81"/>
      <c r="D36" s="86" t="s">
        <v>71</v>
      </c>
      <c r="E36" s="87" t="s">
        <v>153</v>
      </c>
      <c r="F36" s="54" t="s">
        <v>45</v>
      </c>
      <c r="G36" s="93">
        <v>1</v>
      </c>
      <c r="H36" s="33"/>
      <c r="I36" s="34"/>
    </row>
    <row r="37" spans="2:9">
      <c r="B37" s="80" t="s">
        <v>154</v>
      </c>
      <c r="C37" s="81"/>
      <c r="D37" s="86" t="s">
        <v>71</v>
      </c>
      <c r="E37" s="87" t="s">
        <v>155</v>
      </c>
      <c r="F37" s="54" t="s">
        <v>45</v>
      </c>
      <c r="G37" s="93">
        <v>6</v>
      </c>
      <c r="H37" s="33"/>
      <c r="I37" s="34"/>
    </row>
    <row r="38" spans="2:9">
      <c r="B38" s="80" t="s">
        <v>156</v>
      </c>
      <c r="C38" s="81"/>
      <c r="D38" s="86" t="s">
        <v>71</v>
      </c>
      <c r="E38" s="87" t="s">
        <v>157</v>
      </c>
      <c r="F38" s="54" t="s">
        <v>45</v>
      </c>
      <c r="G38" s="93">
        <v>1</v>
      </c>
      <c r="H38" s="33"/>
      <c r="I38" s="34"/>
    </row>
    <row r="39" spans="2:9">
      <c r="B39" s="80" t="s">
        <v>158</v>
      </c>
      <c r="C39" s="81"/>
      <c r="D39" s="86" t="s">
        <v>71</v>
      </c>
      <c r="E39" s="87" t="s">
        <v>159</v>
      </c>
      <c r="F39" s="54" t="s">
        <v>45</v>
      </c>
      <c r="G39" s="93">
        <v>3</v>
      </c>
      <c r="H39" s="33"/>
      <c r="I39" s="34"/>
    </row>
    <row r="40" spans="2:9">
      <c r="B40" s="80" t="s">
        <v>160</v>
      </c>
      <c r="C40" s="81"/>
      <c r="D40" s="86" t="s">
        <v>71</v>
      </c>
      <c r="E40" s="87" t="s">
        <v>145</v>
      </c>
      <c r="F40" s="54" t="s">
        <v>45</v>
      </c>
      <c r="G40" s="93">
        <v>1</v>
      </c>
      <c r="H40" s="33"/>
      <c r="I40" s="34"/>
    </row>
    <row r="41" spans="2:9">
      <c r="B41" s="80" t="s">
        <v>161</v>
      </c>
      <c r="C41" s="81"/>
      <c r="D41" s="86" t="s">
        <v>71</v>
      </c>
      <c r="E41" s="87" t="s">
        <v>162</v>
      </c>
      <c r="F41" s="54" t="s">
        <v>45</v>
      </c>
      <c r="G41" s="93">
        <v>2</v>
      </c>
      <c r="H41" s="33"/>
      <c r="I41" s="34"/>
    </row>
    <row r="42" spans="2:9">
      <c r="B42" s="80" t="s">
        <v>163</v>
      </c>
      <c r="C42" s="81"/>
      <c r="D42" s="86" t="s">
        <v>71</v>
      </c>
      <c r="E42" s="87" t="s">
        <v>164</v>
      </c>
      <c r="F42" s="54" t="s">
        <v>45</v>
      </c>
      <c r="G42" s="93">
        <v>2</v>
      </c>
      <c r="H42" s="33"/>
      <c r="I42" s="34"/>
    </row>
    <row r="43" spans="2:9">
      <c r="B43" s="80" t="s">
        <v>165</v>
      </c>
      <c r="C43" s="81"/>
      <c r="D43" s="86" t="s">
        <v>166</v>
      </c>
      <c r="E43" s="87" t="s">
        <v>167</v>
      </c>
      <c r="F43" s="54" t="s">
        <v>45</v>
      </c>
      <c r="G43" s="93">
        <v>6</v>
      </c>
      <c r="H43" s="33"/>
      <c r="I43" s="34"/>
    </row>
    <row r="44" spans="2:9">
      <c r="B44" s="80" t="s">
        <v>168</v>
      </c>
      <c r="C44" s="81"/>
      <c r="D44" s="86" t="s">
        <v>166</v>
      </c>
      <c r="E44" s="87" t="s">
        <v>169</v>
      </c>
      <c r="F44" s="54" t="s">
        <v>45</v>
      </c>
      <c r="G44" s="93">
        <v>4</v>
      </c>
      <c r="H44" s="33"/>
      <c r="I44" s="34"/>
    </row>
    <row r="45" spans="2:9">
      <c r="B45" s="80" t="s">
        <v>170</v>
      </c>
      <c r="C45" s="81"/>
      <c r="D45" s="86" t="s">
        <v>166</v>
      </c>
      <c r="E45" s="87" t="s">
        <v>171</v>
      </c>
      <c r="F45" s="54" t="s">
        <v>45</v>
      </c>
      <c r="G45" s="93">
        <v>1</v>
      </c>
      <c r="H45" s="33"/>
      <c r="I45" s="34"/>
    </row>
    <row r="46" spans="2:9">
      <c r="B46" s="80" t="s">
        <v>172</v>
      </c>
      <c r="C46" s="81"/>
      <c r="D46" s="86" t="s">
        <v>166</v>
      </c>
      <c r="E46" s="87" t="s">
        <v>173</v>
      </c>
      <c r="F46" s="54" t="s">
        <v>45</v>
      </c>
      <c r="G46" s="93">
        <v>5</v>
      </c>
      <c r="H46" s="33"/>
      <c r="I46" s="34"/>
    </row>
    <row r="47" spans="2:9">
      <c r="B47" s="80" t="s">
        <v>174</v>
      </c>
      <c r="C47" s="81"/>
      <c r="D47" s="86" t="s">
        <v>166</v>
      </c>
      <c r="E47" s="87" t="s">
        <v>175</v>
      </c>
      <c r="F47" s="54" t="s">
        <v>45</v>
      </c>
      <c r="G47" s="93">
        <v>8</v>
      </c>
      <c r="H47" s="33"/>
      <c r="I47" s="34"/>
    </row>
    <row r="48" spans="2:9">
      <c r="B48" s="80" t="s">
        <v>176</v>
      </c>
      <c r="C48" s="81"/>
      <c r="D48" s="86" t="s">
        <v>166</v>
      </c>
      <c r="E48" s="87" t="s">
        <v>177</v>
      </c>
      <c r="F48" s="54" t="s">
        <v>45</v>
      </c>
      <c r="G48" s="93">
        <v>1</v>
      </c>
      <c r="H48" s="33"/>
      <c r="I48" s="34"/>
    </row>
    <row r="49" spans="2:9">
      <c r="B49" s="80" t="s">
        <v>178</v>
      </c>
      <c r="C49" s="81"/>
      <c r="D49" s="86" t="s">
        <v>166</v>
      </c>
      <c r="E49" s="87">
        <v>100</v>
      </c>
      <c r="F49" s="54" t="s">
        <v>45</v>
      </c>
      <c r="G49" s="93">
        <v>5</v>
      </c>
      <c r="H49" s="33"/>
      <c r="I49" s="34"/>
    </row>
    <row r="50" spans="2:9">
      <c r="B50" s="80" t="s">
        <v>179</v>
      </c>
      <c r="C50" s="81"/>
      <c r="D50" s="86" t="s">
        <v>166</v>
      </c>
      <c r="E50" s="87">
        <v>125</v>
      </c>
      <c r="F50" s="54" t="s">
        <v>45</v>
      </c>
      <c r="G50" s="93">
        <v>4</v>
      </c>
      <c r="H50" s="33"/>
      <c r="I50" s="34"/>
    </row>
    <row r="51" spans="2:9">
      <c r="B51" s="80" t="s">
        <v>180</v>
      </c>
      <c r="C51" s="81"/>
      <c r="D51" s="86" t="s">
        <v>166</v>
      </c>
      <c r="E51" s="87">
        <v>160</v>
      </c>
      <c r="F51" s="54" t="s">
        <v>45</v>
      </c>
      <c r="G51" s="93">
        <v>1</v>
      </c>
      <c r="H51" s="33"/>
      <c r="I51" s="34"/>
    </row>
    <row r="52" spans="2:9">
      <c r="B52" s="80" t="s">
        <v>181</v>
      </c>
      <c r="C52" s="81"/>
      <c r="D52" s="86" t="s">
        <v>77</v>
      </c>
      <c r="E52" s="87" t="s">
        <v>182</v>
      </c>
      <c r="F52" s="54" t="s">
        <v>45</v>
      </c>
      <c r="G52" s="93">
        <v>6</v>
      </c>
      <c r="H52" s="33"/>
      <c r="I52" s="34"/>
    </row>
    <row r="53" spans="2:9">
      <c r="B53" s="80" t="s">
        <v>183</v>
      </c>
      <c r="C53" s="81"/>
      <c r="D53" s="86" t="s">
        <v>77</v>
      </c>
      <c r="E53" s="87" t="s">
        <v>184</v>
      </c>
      <c r="F53" s="54" t="s">
        <v>45</v>
      </c>
      <c r="G53" s="93">
        <v>2</v>
      </c>
      <c r="H53" s="33"/>
      <c r="I53" s="34"/>
    </row>
    <row r="54" spans="2:9">
      <c r="B54" s="80" t="s">
        <v>185</v>
      </c>
      <c r="C54" s="81"/>
      <c r="D54" s="86" t="s">
        <v>77</v>
      </c>
      <c r="E54" s="87" t="s">
        <v>186</v>
      </c>
      <c r="F54" s="54" t="s">
        <v>45</v>
      </c>
      <c r="G54" s="93">
        <v>2</v>
      </c>
      <c r="H54" s="33"/>
      <c r="I54" s="34"/>
    </row>
    <row r="55" spans="2:9">
      <c r="B55" s="80" t="s">
        <v>187</v>
      </c>
      <c r="C55" s="81"/>
      <c r="D55" s="86" t="s">
        <v>77</v>
      </c>
      <c r="E55" s="87" t="s">
        <v>188</v>
      </c>
      <c r="F55" s="54" t="s">
        <v>45</v>
      </c>
      <c r="G55" s="93">
        <v>2</v>
      </c>
      <c r="H55" s="33"/>
      <c r="I55" s="34"/>
    </row>
    <row r="56" spans="2:9">
      <c r="B56" s="80" t="s">
        <v>189</v>
      </c>
      <c r="C56" s="81"/>
      <c r="D56" s="86" t="s">
        <v>77</v>
      </c>
      <c r="E56" s="87" t="s">
        <v>190</v>
      </c>
      <c r="F56" s="54" t="s">
        <v>45</v>
      </c>
      <c r="G56" s="93">
        <v>1</v>
      </c>
      <c r="H56" s="33"/>
      <c r="I56" s="34"/>
    </row>
    <row r="57" spans="2:9">
      <c r="B57" s="80" t="s">
        <v>191</v>
      </c>
      <c r="C57" s="81"/>
      <c r="D57" s="86" t="s">
        <v>77</v>
      </c>
      <c r="E57" s="87" t="s">
        <v>192</v>
      </c>
      <c r="F57" s="54" t="s">
        <v>45</v>
      </c>
      <c r="G57" s="93">
        <v>18</v>
      </c>
      <c r="H57" s="33"/>
      <c r="I57" s="34"/>
    </row>
    <row r="58" spans="2:9">
      <c r="B58" s="80" t="s">
        <v>193</v>
      </c>
      <c r="C58" s="81"/>
      <c r="D58" s="86" t="s">
        <v>77</v>
      </c>
      <c r="E58" s="87" t="s">
        <v>194</v>
      </c>
      <c r="F58" s="54" t="s">
        <v>45</v>
      </c>
      <c r="G58" s="93">
        <v>1</v>
      </c>
      <c r="H58" s="33"/>
      <c r="I58" s="34"/>
    </row>
    <row r="59" spans="2:9" ht="24" customHeight="1">
      <c r="B59" s="80" t="s">
        <v>195</v>
      </c>
      <c r="C59" s="81"/>
      <c r="D59" s="86" t="s">
        <v>77</v>
      </c>
      <c r="E59" s="87" t="s">
        <v>196</v>
      </c>
      <c r="F59" s="54" t="s">
        <v>45</v>
      </c>
      <c r="G59" s="93">
        <v>1</v>
      </c>
      <c r="H59" s="33"/>
      <c r="I59" s="34"/>
    </row>
    <row r="60" spans="2:9">
      <c r="B60" s="80" t="s">
        <v>197</v>
      </c>
      <c r="C60" s="81"/>
      <c r="D60" s="86" t="s">
        <v>77</v>
      </c>
      <c r="E60" s="87" t="s">
        <v>198</v>
      </c>
      <c r="F60" s="54" t="s">
        <v>45</v>
      </c>
      <c r="G60" s="93">
        <v>2</v>
      </c>
      <c r="H60" s="33"/>
      <c r="I60" s="34"/>
    </row>
    <row r="61" spans="2:9">
      <c r="B61" s="80" t="s">
        <v>199</v>
      </c>
      <c r="C61" s="81"/>
      <c r="D61" s="86" t="s">
        <v>77</v>
      </c>
      <c r="E61" s="87" t="s">
        <v>200</v>
      </c>
      <c r="F61" s="54" t="s">
        <v>45</v>
      </c>
      <c r="G61" s="93">
        <v>2</v>
      </c>
      <c r="H61" s="33"/>
      <c r="I61" s="34"/>
    </row>
    <row r="62" spans="2:9">
      <c r="B62" s="80" t="s">
        <v>201</v>
      </c>
      <c r="C62" s="81"/>
      <c r="D62" s="86" t="s">
        <v>77</v>
      </c>
      <c r="E62" s="87" t="s">
        <v>202</v>
      </c>
      <c r="F62" s="54" t="s">
        <v>45</v>
      </c>
      <c r="G62" s="93">
        <v>2</v>
      </c>
      <c r="H62" s="33"/>
      <c r="I62" s="34"/>
    </row>
    <row r="63" spans="2:9">
      <c r="B63" s="80" t="s">
        <v>203</v>
      </c>
      <c r="C63" s="81"/>
      <c r="D63" s="86" t="s">
        <v>77</v>
      </c>
      <c r="E63" s="87" t="s">
        <v>204</v>
      </c>
      <c r="F63" s="54" t="s">
        <v>45</v>
      </c>
      <c r="G63" s="93">
        <v>1</v>
      </c>
      <c r="H63" s="33"/>
      <c r="I63" s="34"/>
    </row>
    <row r="64" spans="2:9">
      <c r="B64" s="80" t="s">
        <v>205</v>
      </c>
      <c r="C64" s="81"/>
      <c r="D64" s="86" t="s">
        <v>77</v>
      </c>
      <c r="E64" s="87" t="s">
        <v>206</v>
      </c>
      <c r="F64" s="54" t="s">
        <v>45</v>
      </c>
      <c r="G64" s="93">
        <v>2</v>
      </c>
      <c r="H64" s="33"/>
      <c r="I64" s="34"/>
    </row>
    <row r="65" spans="2:9">
      <c r="B65" s="80" t="s">
        <v>207</v>
      </c>
      <c r="C65" s="81"/>
      <c r="D65" s="86" t="s">
        <v>208</v>
      </c>
      <c r="E65" s="87" t="s">
        <v>209</v>
      </c>
      <c r="F65" s="54" t="s">
        <v>45</v>
      </c>
      <c r="G65" s="93">
        <v>1</v>
      </c>
      <c r="H65" s="33"/>
      <c r="I65" s="34"/>
    </row>
    <row r="66" spans="2:9" ht="25.5">
      <c r="B66" s="80" t="s">
        <v>210</v>
      </c>
      <c r="C66" s="81"/>
      <c r="D66" s="86" t="s">
        <v>211</v>
      </c>
      <c r="E66" s="87" t="s">
        <v>212</v>
      </c>
      <c r="F66" s="54" t="s">
        <v>45</v>
      </c>
      <c r="G66" s="93">
        <v>17</v>
      </c>
      <c r="H66" s="33"/>
      <c r="I66" s="34"/>
    </row>
    <row r="67" spans="2:9" ht="25.5">
      <c r="B67" s="80" t="s">
        <v>213</v>
      </c>
      <c r="C67" s="81"/>
      <c r="D67" s="86" t="s">
        <v>214</v>
      </c>
      <c r="E67" s="87" t="s">
        <v>215</v>
      </c>
      <c r="F67" s="54" t="s">
        <v>45</v>
      </c>
      <c r="G67" s="93">
        <v>2</v>
      </c>
      <c r="H67" s="33"/>
      <c r="I67" s="34"/>
    </row>
    <row r="68" spans="2:9" ht="25.5">
      <c r="B68" s="80" t="s">
        <v>216</v>
      </c>
      <c r="C68" s="81"/>
      <c r="D68" s="86" t="s">
        <v>217</v>
      </c>
      <c r="E68" s="87" t="s">
        <v>218</v>
      </c>
      <c r="F68" s="54" t="s">
        <v>45</v>
      </c>
      <c r="G68" s="93">
        <v>1</v>
      </c>
      <c r="H68" s="33"/>
      <c r="I68" s="34"/>
    </row>
    <row r="69" spans="2:9" ht="25.5">
      <c r="B69" s="80" t="s">
        <v>219</v>
      </c>
      <c r="C69" s="81"/>
      <c r="D69" s="86" t="s">
        <v>217</v>
      </c>
      <c r="E69" s="87" t="s">
        <v>220</v>
      </c>
      <c r="F69" s="54" t="s">
        <v>45</v>
      </c>
      <c r="G69" s="93">
        <v>1</v>
      </c>
      <c r="H69" s="33"/>
      <c r="I69" s="34"/>
    </row>
    <row r="70" spans="2:9" ht="25.5">
      <c r="B70" s="80" t="s">
        <v>221</v>
      </c>
      <c r="C70" s="81"/>
      <c r="D70" s="86" t="s">
        <v>222</v>
      </c>
      <c r="E70" s="87" t="s">
        <v>223</v>
      </c>
      <c r="F70" s="54" t="s">
        <v>45</v>
      </c>
      <c r="G70" s="93">
        <v>16</v>
      </c>
      <c r="H70" s="33"/>
      <c r="I70" s="34"/>
    </row>
    <row r="71" spans="2:9">
      <c r="B71" s="80" t="s">
        <v>224</v>
      </c>
      <c r="C71" s="81"/>
      <c r="D71" s="86" t="s">
        <v>225</v>
      </c>
      <c r="E71" s="87" t="s">
        <v>226</v>
      </c>
      <c r="F71" s="54" t="s">
        <v>45</v>
      </c>
      <c r="G71" s="93">
        <v>1</v>
      </c>
      <c r="H71" s="33"/>
      <c r="I71" s="34"/>
    </row>
    <row r="72" spans="2:9">
      <c r="B72" s="80" t="s">
        <v>227</v>
      </c>
      <c r="C72" s="81"/>
      <c r="D72" s="86" t="s">
        <v>228</v>
      </c>
      <c r="E72" s="87" t="s">
        <v>229</v>
      </c>
      <c r="F72" s="54" t="s">
        <v>45</v>
      </c>
      <c r="G72" s="93">
        <v>14</v>
      </c>
      <c r="H72" s="33"/>
      <c r="I72" s="34"/>
    </row>
    <row r="73" spans="2:9">
      <c r="B73" s="80" t="s">
        <v>230</v>
      </c>
      <c r="C73" s="81"/>
      <c r="D73" s="86" t="s">
        <v>231</v>
      </c>
      <c r="E73" s="87" t="s">
        <v>232</v>
      </c>
      <c r="F73" s="54" t="s">
        <v>45</v>
      </c>
      <c r="G73" s="93">
        <v>20</v>
      </c>
      <c r="H73" s="33"/>
      <c r="I73" s="34"/>
    </row>
    <row r="74" spans="2:9">
      <c r="B74" s="80" t="s">
        <v>233</v>
      </c>
      <c r="C74" s="81"/>
      <c r="D74" s="86" t="s">
        <v>228</v>
      </c>
      <c r="E74" s="87" t="s">
        <v>234</v>
      </c>
      <c r="F74" s="54" t="s">
        <v>45</v>
      </c>
      <c r="G74" s="93">
        <v>3</v>
      </c>
      <c r="H74" s="33"/>
      <c r="I74" s="34"/>
    </row>
    <row r="75" spans="2:9">
      <c r="B75" s="80" t="s">
        <v>235</v>
      </c>
      <c r="C75" s="81"/>
      <c r="D75" s="86" t="s">
        <v>231</v>
      </c>
      <c r="E75" s="87" t="s">
        <v>236</v>
      </c>
      <c r="F75" s="54" t="s">
        <v>45</v>
      </c>
      <c r="G75" s="93">
        <v>2</v>
      </c>
      <c r="H75" s="33"/>
      <c r="I75" s="34"/>
    </row>
    <row r="76" spans="2:9">
      <c r="B76" s="80" t="s">
        <v>237</v>
      </c>
      <c r="C76" s="81"/>
      <c r="D76" s="86" t="s">
        <v>228</v>
      </c>
      <c r="E76" s="87" t="s">
        <v>238</v>
      </c>
      <c r="F76" s="54" t="s">
        <v>45</v>
      </c>
      <c r="G76" s="93">
        <v>1</v>
      </c>
      <c r="H76" s="33"/>
      <c r="I76" s="34"/>
    </row>
    <row r="77" spans="2:9">
      <c r="B77" s="80" t="s">
        <v>239</v>
      </c>
      <c r="C77" s="94"/>
      <c r="D77" s="95" t="s">
        <v>240</v>
      </c>
      <c r="E77" s="96" t="s">
        <v>241</v>
      </c>
      <c r="F77" s="97" t="s">
        <v>45</v>
      </c>
      <c r="G77" s="98">
        <v>1</v>
      </c>
      <c r="H77" s="33"/>
      <c r="I77" s="34"/>
    </row>
    <row r="78" spans="2:9" ht="25.5">
      <c r="B78" s="80" t="s">
        <v>242</v>
      </c>
      <c r="C78" s="81"/>
      <c r="D78" s="86" t="s">
        <v>240</v>
      </c>
      <c r="E78" s="87" t="s">
        <v>243</v>
      </c>
      <c r="F78" s="54" t="s">
        <v>45</v>
      </c>
      <c r="G78" s="93">
        <v>1</v>
      </c>
      <c r="H78" s="33"/>
      <c r="I78" s="34"/>
    </row>
    <row r="79" spans="2:9" ht="25.5">
      <c r="B79" s="80" t="s">
        <v>244</v>
      </c>
      <c r="C79" s="81"/>
      <c r="D79" s="86" t="s">
        <v>240</v>
      </c>
      <c r="E79" s="87" t="s">
        <v>245</v>
      </c>
      <c r="F79" s="54" t="s">
        <v>45</v>
      </c>
      <c r="G79" s="93">
        <v>1</v>
      </c>
      <c r="H79" s="33"/>
      <c r="I79" s="34"/>
    </row>
    <row r="80" spans="2:9" ht="25.5">
      <c r="B80" s="80" t="s">
        <v>246</v>
      </c>
      <c r="C80" s="81"/>
      <c r="D80" s="86" t="s">
        <v>247</v>
      </c>
      <c r="E80" s="87" t="s">
        <v>248</v>
      </c>
      <c r="F80" s="54" t="s">
        <v>45</v>
      </c>
      <c r="G80" s="93">
        <v>2</v>
      </c>
      <c r="H80" s="33"/>
      <c r="I80" s="34"/>
    </row>
    <row r="81" spans="2:11" ht="25.5">
      <c r="B81" s="80" t="s">
        <v>249</v>
      </c>
      <c r="C81" s="81"/>
      <c r="D81" s="86" t="s">
        <v>250</v>
      </c>
      <c r="E81" s="87" t="s">
        <v>251</v>
      </c>
      <c r="F81" s="54" t="s">
        <v>37</v>
      </c>
      <c r="G81" s="88">
        <v>2.2000000000000002</v>
      </c>
      <c r="H81" s="33"/>
      <c r="I81" s="34"/>
    </row>
    <row r="82" spans="2:11" ht="25.5">
      <c r="B82" s="80" t="s">
        <v>252</v>
      </c>
      <c r="C82" s="81"/>
      <c r="D82" s="86" t="s">
        <v>250</v>
      </c>
      <c r="E82" s="87" t="s">
        <v>147</v>
      </c>
      <c r="F82" s="54" t="s">
        <v>37</v>
      </c>
      <c r="G82" s="88">
        <v>2.7</v>
      </c>
      <c r="H82" s="33"/>
      <c r="I82" s="34"/>
    </row>
    <row r="83" spans="2:11">
      <c r="B83" s="80" t="s">
        <v>253</v>
      </c>
      <c r="C83" s="99"/>
      <c r="D83" s="100" t="s">
        <v>254</v>
      </c>
      <c r="E83" s="101" t="s">
        <v>255</v>
      </c>
      <c r="F83" s="102" t="s">
        <v>45</v>
      </c>
      <c r="G83" s="103">
        <v>1</v>
      </c>
      <c r="H83" s="33"/>
      <c r="I83" s="34"/>
    </row>
    <row r="84" spans="2:11" ht="76.5">
      <c r="B84" s="80" t="s">
        <v>256</v>
      </c>
      <c r="C84" s="81"/>
      <c r="D84" s="86" t="s">
        <v>257</v>
      </c>
      <c r="E84" s="87" t="s">
        <v>258</v>
      </c>
      <c r="F84" s="54" t="s">
        <v>45</v>
      </c>
      <c r="G84" s="93">
        <v>1</v>
      </c>
      <c r="H84" s="33"/>
      <c r="I84" s="34"/>
    </row>
    <row r="85" spans="2:11">
      <c r="B85" s="80" t="s">
        <v>259</v>
      </c>
      <c r="C85" s="81"/>
      <c r="D85" s="86" t="s">
        <v>260</v>
      </c>
      <c r="E85" s="87" t="s">
        <v>261</v>
      </c>
      <c r="F85" s="54" t="s">
        <v>45</v>
      </c>
      <c r="G85" s="93">
        <v>1</v>
      </c>
      <c r="H85" s="33"/>
      <c r="I85" s="34"/>
    </row>
    <row r="86" spans="2:11">
      <c r="B86" s="80" t="s">
        <v>262</v>
      </c>
      <c r="C86" s="81"/>
      <c r="D86" s="86" t="s">
        <v>93</v>
      </c>
      <c r="E86" s="87"/>
      <c r="F86" s="54" t="s">
        <v>62</v>
      </c>
      <c r="G86" s="93">
        <v>1</v>
      </c>
      <c r="H86" s="33"/>
      <c r="I86" s="34"/>
    </row>
    <row r="87" spans="2:11">
      <c r="B87" s="80" t="s">
        <v>263</v>
      </c>
      <c r="C87" s="81"/>
      <c r="D87" s="86" t="s">
        <v>105</v>
      </c>
      <c r="E87" s="87"/>
      <c r="F87" s="54" t="s">
        <v>62</v>
      </c>
      <c r="G87" s="93">
        <v>1</v>
      </c>
      <c r="H87" s="33"/>
      <c r="I87" s="34"/>
    </row>
    <row r="88" spans="2:11">
      <c r="B88" s="80" t="s">
        <v>264</v>
      </c>
      <c r="C88" s="81"/>
      <c r="D88" s="86" t="s">
        <v>94</v>
      </c>
      <c r="E88" s="87"/>
      <c r="F88" s="54" t="s">
        <v>62</v>
      </c>
      <c r="G88" s="93">
        <v>1</v>
      </c>
      <c r="H88" s="33"/>
      <c r="I88" s="34"/>
    </row>
    <row r="89" spans="2:11" s="13" customFormat="1">
      <c r="B89" s="18"/>
      <c r="C89" s="19"/>
      <c r="D89" s="20"/>
      <c r="E89" s="20"/>
      <c r="F89" s="21"/>
      <c r="G89" s="31"/>
      <c r="H89" s="35"/>
      <c r="I89" s="36"/>
    </row>
    <row r="90" spans="2:11" ht="15">
      <c r="B90" s="9"/>
      <c r="C90" s="9"/>
      <c r="D90" s="14"/>
      <c r="E90" s="14"/>
      <c r="F90" s="14" t="s">
        <v>6</v>
      </c>
      <c r="G90" s="32"/>
      <c r="H90" s="33"/>
      <c r="I90" s="34"/>
    </row>
    <row r="92" spans="2:11" s="15" customFormat="1" ht="12.75" customHeight="1">
      <c r="C92" s="16" t="str">
        <f>'1,1'!C28</f>
        <v>Piezīmes:</v>
      </c>
    </row>
    <row r="93" spans="2:11" s="15" customFormat="1" ht="45" customHeight="1">
      <c r="B93"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93" s="265"/>
      <c r="D93" s="265"/>
      <c r="E93" s="265"/>
      <c r="F93" s="265"/>
      <c r="G93" s="265"/>
      <c r="H93" s="265"/>
      <c r="I93" s="265"/>
    </row>
    <row r="94" spans="2:11" s="15" customFormat="1" ht="96" customHeight="1">
      <c r="B94" s="265"/>
      <c r="C94" s="265"/>
      <c r="D94" s="265"/>
      <c r="E94" s="265"/>
      <c r="F94" s="265"/>
      <c r="G94" s="265"/>
      <c r="H94" s="265"/>
      <c r="I94" s="265"/>
      <c r="J94" s="265"/>
      <c r="K94" s="265"/>
    </row>
    <row r="95" spans="2:11" s="15" customFormat="1" ht="12.75" customHeight="1">
      <c r="C95" s="17"/>
    </row>
    <row r="96" spans="2:11">
      <c r="B96" s="2" t="s">
        <v>0</v>
      </c>
    </row>
    <row r="97" spans="2:6" ht="14.25" customHeight="1">
      <c r="D97" s="22" t="s">
        <v>1</v>
      </c>
      <c r="E97" s="22"/>
    </row>
    <row r="98" spans="2:6">
      <c r="D98" s="23" t="s">
        <v>10</v>
      </c>
      <c r="E98" s="23"/>
      <c r="F98" s="24"/>
    </row>
    <row r="101" spans="2:6">
      <c r="B101" s="37" t="str">
        <f>'1,1'!B37</f>
        <v>Pārbaudīja:</v>
      </c>
      <c r="C101" s="38"/>
      <c r="D101" s="39"/>
      <c r="E101" s="39"/>
    </row>
    <row r="102" spans="2:6">
      <c r="B102" s="38"/>
      <c r="C102" s="40"/>
      <c r="D102" s="22" t="str">
        <f>'1,1'!D38</f>
        <v>Dzintra Cīrule</v>
      </c>
      <c r="E102" s="22"/>
    </row>
    <row r="103" spans="2:6">
      <c r="B103" s="38"/>
      <c r="C103" s="41"/>
      <c r="D103" s="23" t="str">
        <f>'1,1'!D39</f>
        <v>Sertifikāta Nr.10-0363</v>
      </c>
      <c r="E103" s="23"/>
    </row>
  </sheetData>
  <mergeCells count="15">
    <mergeCell ref="B94:I94"/>
    <mergeCell ref="J94:K94"/>
    <mergeCell ref="B11:B12"/>
    <mergeCell ref="C11:C12"/>
    <mergeCell ref="F11:F12"/>
    <mergeCell ref="G11:G12"/>
    <mergeCell ref="B93:I93"/>
    <mergeCell ref="D11:E12"/>
    <mergeCell ref="D13:E13"/>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42"/>
  <sheetViews>
    <sheetView showZeros="0" view="pageBreakPreview" topLeftCell="A17" zoomScale="80" zoomScaleNormal="100" zoomScaleSheetLayoutView="80" workbookViewId="0">
      <selection activeCell="B32" sqref="B32:I32"/>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19.4257812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67" t="s">
        <v>16</v>
      </c>
      <c r="C1" s="267"/>
      <c r="D1" s="267"/>
      <c r="E1" s="42"/>
      <c r="F1" s="25" t="str">
        <f ca="1">MID(CELL("filename",B1), FIND("]", CELL("filename",B1))+ 1, 255)</f>
        <v>2,6</v>
      </c>
      <c r="G1" s="25"/>
      <c r="H1" s="25"/>
      <c r="I1" s="25"/>
    </row>
    <row r="2" spans="2:9" s="6" customFormat="1" ht="15">
      <c r="B2" s="268" t="str">
        <f>D13</f>
        <v>Gaisa kondicionēšana</v>
      </c>
      <c r="C2" s="268"/>
      <c r="D2" s="268"/>
      <c r="E2" s="268"/>
      <c r="F2" s="268"/>
      <c r="G2" s="268"/>
      <c r="H2" s="268"/>
      <c r="I2" s="268"/>
    </row>
    <row r="3" spans="2:9" ht="47.25" customHeight="1">
      <c r="B3" s="3" t="s">
        <v>2</v>
      </c>
      <c r="D3" s="275" t="str">
        <f>'1,1'!D3</f>
        <v>Nacionālais rehabilitācjas centrs "Vaivari"</v>
      </c>
      <c r="E3" s="275"/>
      <c r="F3" s="275"/>
      <c r="G3" s="275"/>
      <c r="H3" s="275"/>
      <c r="I3" s="275"/>
    </row>
    <row r="4" spans="2:9"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c r="I4" s="275"/>
    </row>
    <row r="5" spans="2:9" ht="15">
      <c r="B5" s="3" t="s">
        <v>4</v>
      </c>
      <c r="D5" s="275" t="str">
        <f>'1,1'!D5:H5</f>
        <v>Asaru prospekts 61, Jūrmala</v>
      </c>
      <c r="E5" s="275"/>
      <c r="F5" s="275"/>
      <c r="G5" s="275"/>
      <c r="H5" s="275"/>
      <c r="I5" s="275"/>
    </row>
    <row r="6" spans="2:9">
      <c r="B6" s="3" t="s">
        <v>14</v>
      </c>
      <c r="D6" s="4" t="str">
        <f>'1,1'!D6</f>
        <v>Nr.1-37/17/005/ERAF</v>
      </c>
      <c r="E6" s="4"/>
      <c r="F6" s="4"/>
      <c r="G6" s="10"/>
      <c r="H6" s="26"/>
      <c r="I6" s="26"/>
    </row>
    <row r="7" spans="2:9" ht="33.75" customHeight="1">
      <c r="B7" s="266" t="str">
        <f>'1,1'!B7:H7</f>
        <v>Apjomi sastādīti pamatojoties  SIA „Baltex Group” būvprojekta rasējumiem un specifikācijām</v>
      </c>
      <c r="C7" s="266"/>
      <c r="D7" s="266"/>
      <c r="E7" s="266"/>
      <c r="F7" s="266"/>
      <c r="G7" s="266"/>
      <c r="H7" s="266"/>
      <c r="I7" s="266"/>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69" t="s">
        <v>5</v>
      </c>
      <c r="C11" s="270"/>
      <c r="D11" s="278" t="s">
        <v>7</v>
      </c>
      <c r="E11" s="279"/>
      <c r="F11" s="273" t="s">
        <v>8</v>
      </c>
      <c r="G11" s="274" t="s">
        <v>9</v>
      </c>
      <c r="H11" s="33"/>
      <c r="I11" s="34"/>
    </row>
    <row r="12" spans="2:9" ht="59.25" customHeight="1">
      <c r="B12" s="269"/>
      <c r="C12" s="271"/>
      <c r="D12" s="280"/>
      <c r="E12" s="281"/>
      <c r="F12" s="273"/>
      <c r="G12" s="274"/>
      <c r="H12" s="33"/>
      <c r="I12" s="34"/>
    </row>
    <row r="13" spans="2:9" ht="15.75">
      <c r="B13" s="27"/>
      <c r="C13" s="28"/>
      <c r="D13" s="276" t="s">
        <v>27</v>
      </c>
      <c r="E13" s="277"/>
      <c r="F13" s="29"/>
      <c r="G13" s="30"/>
      <c r="H13" s="33"/>
      <c r="I13" s="34"/>
    </row>
    <row r="14" spans="2:9" ht="15.75">
      <c r="B14" s="104"/>
      <c r="C14" s="64"/>
      <c r="D14" s="105" t="s">
        <v>53</v>
      </c>
      <c r="E14" s="87"/>
      <c r="F14" s="61"/>
      <c r="G14" s="83"/>
      <c r="H14" s="33"/>
      <c r="I14" s="34"/>
    </row>
    <row r="15" spans="2:9">
      <c r="B15" s="106"/>
      <c r="C15" s="64"/>
      <c r="D15" s="107" t="s">
        <v>265</v>
      </c>
      <c r="E15" s="108"/>
      <c r="F15" s="108"/>
      <c r="G15" s="108"/>
      <c r="H15" s="33"/>
      <c r="I15" s="34"/>
    </row>
    <row r="16" spans="2:9">
      <c r="B16" s="104" t="s">
        <v>109</v>
      </c>
      <c r="C16" s="109"/>
      <c r="D16" s="86" t="s">
        <v>266</v>
      </c>
      <c r="E16" s="87">
        <v>6.35</v>
      </c>
      <c r="F16" s="61" t="s">
        <v>37</v>
      </c>
      <c r="G16" s="110">
        <v>11.4</v>
      </c>
      <c r="H16" s="33"/>
      <c r="I16" s="34"/>
    </row>
    <row r="17" spans="2:9">
      <c r="B17" s="104" t="s">
        <v>112</v>
      </c>
      <c r="C17" s="109"/>
      <c r="D17" s="86" t="s">
        <v>266</v>
      </c>
      <c r="E17" s="87">
        <v>9.52</v>
      </c>
      <c r="F17" s="61" t="s">
        <v>37</v>
      </c>
      <c r="G17" s="110">
        <v>17.899999999999999</v>
      </c>
      <c r="H17" s="33"/>
      <c r="I17" s="34"/>
    </row>
    <row r="18" spans="2:9">
      <c r="B18" s="104" t="s">
        <v>114</v>
      </c>
      <c r="C18" s="109"/>
      <c r="D18" s="86" t="s">
        <v>266</v>
      </c>
      <c r="E18" s="87">
        <v>12.7</v>
      </c>
      <c r="F18" s="61" t="s">
        <v>37</v>
      </c>
      <c r="G18" s="110">
        <v>10.6</v>
      </c>
      <c r="H18" s="33"/>
      <c r="I18" s="34"/>
    </row>
    <row r="19" spans="2:9">
      <c r="B19" s="104" t="s">
        <v>116</v>
      </c>
      <c r="C19" s="109"/>
      <c r="D19" s="86" t="s">
        <v>266</v>
      </c>
      <c r="E19" s="87">
        <v>15.88</v>
      </c>
      <c r="F19" s="61" t="s">
        <v>37</v>
      </c>
      <c r="G19" s="110">
        <v>17.899999999999999</v>
      </c>
      <c r="H19" s="33"/>
      <c r="I19" s="34"/>
    </row>
    <row r="20" spans="2:9">
      <c r="B20" s="104" t="s">
        <v>118</v>
      </c>
      <c r="C20" s="109"/>
      <c r="D20" s="86" t="s">
        <v>267</v>
      </c>
      <c r="E20" s="87" t="s">
        <v>268</v>
      </c>
      <c r="F20" s="61" t="s">
        <v>45</v>
      </c>
      <c r="G20" s="87">
        <v>6</v>
      </c>
      <c r="H20" s="33"/>
      <c r="I20" s="34"/>
    </row>
    <row r="21" spans="2:9">
      <c r="B21" s="104" t="s">
        <v>120</v>
      </c>
      <c r="C21" s="109"/>
      <c r="D21" s="86" t="s">
        <v>269</v>
      </c>
      <c r="E21" s="87" t="s">
        <v>270</v>
      </c>
      <c r="F21" s="61" t="s">
        <v>45</v>
      </c>
      <c r="G21" s="87">
        <v>4</v>
      </c>
      <c r="H21" s="33"/>
      <c r="I21" s="34"/>
    </row>
    <row r="22" spans="2:9">
      <c r="B22" s="104" t="s">
        <v>122</v>
      </c>
      <c r="C22" s="109"/>
      <c r="D22" s="86" t="s">
        <v>271</v>
      </c>
      <c r="E22" s="87" t="s">
        <v>272</v>
      </c>
      <c r="F22" s="61" t="s">
        <v>45</v>
      </c>
      <c r="G22" s="87">
        <v>4</v>
      </c>
      <c r="H22" s="33"/>
      <c r="I22" s="34"/>
    </row>
    <row r="23" spans="2:9">
      <c r="B23" s="104" t="s">
        <v>124</v>
      </c>
      <c r="C23" s="109"/>
      <c r="D23" s="86" t="s">
        <v>273</v>
      </c>
      <c r="E23" s="87" t="s">
        <v>274</v>
      </c>
      <c r="F23" s="61" t="s">
        <v>45</v>
      </c>
      <c r="G23" s="87">
        <v>1</v>
      </c>
      <c r="H23" s="33"/>
      <c r="I23" s="34"/>
    </row>
    <row r="24" spans="2:9" ht="15">
      <c r="B24" s="104" t="s">
        <v>126</v>
      </c>
      <c r="C24" s="109"/>
      <c r="D24" s="86" t="s">
        <v>275</v>
      </c>
      <c r="E24" s="87" t="s">
        <v>276</v>
      </c>
      <c r="F24" s="61" t="s">
        <v>277</v>
      </c>
      <c r="G24" s="83">
        <v>1</v>
      </c>
      <c r="H24" s="33"/>
      <c r="I24" s="34"/>
    </row>
    <row r="25" spans="2:9" ht="15">
      <c r="B25" s="104" t="s">
        <v>128</v>
      </c>
      <c r="C25" s="109"/>
      <c r="D25" s="86" t="s">
        <v>93</v>
      </c>
      <c r="E25" s="87"/>
      <c r="F25" s="61" t="s">
        <v>62</v>
      </c>
      <c r="G25" s="83">
        <v>1</v>
      </c>
      <c r="H25" s="33"/>
      <c r="I25" s="34"/>
    </row>
    <row r="26" spans="2:9" ht="15">
      <c r="B26" s="104" t="s">
        <v>130</v>
      </c>
      <c r="C26" s="109"/>
      <c r="D26" s="86" t="s">
        <v>105</v>
      </c>
      <c r="E26" s="87"/>
      <c r="F26" s="61" t="s">
        <v>62</v>
      </c>
      <c r="G26" s="83">
        <v>1</v>
      </c>
      <c r="H26" s="33"/>
      <c r="I26" s="34"/>
    </row>
    <row r="27" spans="2:9" ht="15">
      <c r="B27" s="104" t="s">
        <v>132</v>
      </c>
      <c r="C27" s="109"/>
      <c r="D27" s="86" t="s">
        <v>94</v>
      </c>
      <c r="E27" s="87"/>
      <c r="F27" s="61" t="s">
        <v>62</v>
      </c>
      <c r="G27" s="83">
        <v>1</v>
      </c>
      <c r="H27" s="33"/>
      <c r="I27" s="34"/>
    </row>
    <row r="28" spans="2:9" s="13" customFormat="1">
      <c r="B28" s="18"/>
      <c r="C28" s="19"/>
      <c r="D28" s="20"/>
      <c r="E28" s="20"/>
      <c r="F28" s="21"/>
      <c r="G28" s="31"/>
      <c r="H28" s="35"/>
      <c r="I28" s="36"/>
    </row>
    <row r="29" spans="2:9" ht="15">
      <c r="B29" s="9"/>
      <c r="C29" s="9"/>
      <c r="D29" s="14"/>
      <c r="E29" s="14"/>
      <c r="F29" s="14" t="s">
        <v>6</v>
      </c>
      <c r="G29" s="32"/>
      <c r="H29" s="33"/>
      <c r="I29" s="34"/>
    </row>
    <row r="31" spans="2:9" s="15" customFormat="1" ht="12.75" customHeight="1">
      <c r="C31" s="16" t="str">
        <f>'1,1'!C28</f>
        <v>Piezīmes:</v>
      </c>
    </row>
    <row r="32" spans="2:9" s="15" customFormat="1" ht="45" customHeight="1">
      <c r="B32"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2" s="265"/>
      <c r="D32" s="265"/>
      <c r="E32" s="265"/>
      <c r="F32" s="265"/>
      <c r="G32" s="265"/>
      <c r="H32" s="265"/>
      <c r="I32" s="265"/>
    </row>
    <row r="33" spans="2:11" s="15" customFormat="1" ht="96" customHeight="1">
      <c r="B33" s="265"/>
      <c r="C33" s="265"/>
      <c r="D33" s="265"/>
      <c r="E33" s="265"/>
      <c r="F33" s="265"/>
      <c r="G33" s="265"/>
      <c r="H33" s="265"/>
      <c r="I33" s="265"/>
      <c r="J33" s="265"/>
      <c r="K33" s="265"/>
    </row>
    <row r="34" spans="2:11" s="15" customFormat="1" ht="12.75" customHeight="1">
      <c r="C34" s="17"/>
    </row>
    <row r="35" spans="2:11">
      <c r="B35" s="2" t="s">
        <v>0</v>
      </c>
    </row>
    <row r="36" spans="2:11" ht="14.25" customHeight="1">
      <c r="D36" s="22" t="s">
        <v>1</v>
      </c>
      <c r="E36" s="22"/>
    </row>
    <row r="37" spans="2:11">
      <c r="D37" s="23" t="s">
        <v>10</v>
      </c>
      <c r="E37" s="23"/>
      <c r="F37" s="24"/>
    </row>
    <row r="40" spans="2:11">
      <c r="B40" s="37" t="str">
        <f>'1,1'!B37</f>
        <v>Pārbaudīja:</v>
      </c>
      <c r="C40" s="38"/>
      <c r="D40" s="39"/>
      <c r="E40" s="39"/>
    </row>
    <row r="41" spans="2:11">
      <c r="B41" s="38"/>
      <c r="C41" s="40"/>
      <c r="D41" s="22" t="str">
        <f>'1,1'!D38</f>
        <v>Dzintra Cīrule</v>
      </c>
      <c r="E41" s="22"/>
    </row>
    <row r="42" spans="2:11">
      <c r="B42" s="38"/>
      <c r="C42" s="41"/>
      <c r="D42" s="23" t="str">
        <f>'1,1'!D39</f>
        <v>Sertifikāta Nr.10-0363</v>
      </c>
      <c r="E42" s="23"/>
    </row>
  </sheetData>
  <mergeCells count="15">
    <mergeCell ref="B33:I33"/>
    <mergeCell ref="J33:K33"/>
    <mergeCell ref="B11:B12"/>
    <mergeCell ref="C11:C12"/>
    <mergeCell ref="F11:F12"/>
    <mergeCell ref="G11:G12"/>
    <mergeCell ref="B32:I32"/>
    <mergeCell ref="D11:E12"/>
    <mergeCell ref="D13:E13"/>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91"/>
  <sheetViews>
    <sheetView showZeros="0" view="pageBreakPreview" topLeftCell="A58" zoomScale="80" zoomScaleNormal="100" zoomScaleSheetLayoutView="80" workbookViewId="0">
      <selection activeCell="D80" sqref="D80"/>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17"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67" t="s">
        <v>16</v>
      </c>
      <c r="C1" s="267"/>
      <c r="D1" s="267"/>
      <c r="E1" s="42"/>
      <c r="F1" s="25" t="str">
        <f ca="1">MID(CELL("filename",B1), FIND("]", CELL("filename",B1))+ 1, 255)</f>
        <v>2,7</v>
      </c>
      <c r="G1" s="25"/>
      <c r="H1" s="25"/>
      <c r="I1" s="25"/>
    </row>
    <row r="2" spans="2:9" s="6" customFormat="1" ht="15">
      <c r="B2" s="268" t="str">
        <f>D13</f>
        <v>Elektroinstalācija</v>
      </c>
      <c r="C2" s="268"/>
      <c r="D2" s="268"/>
      <c r="E2" s="268"/>
      <c r="F2" s="268"/>
      <c r="G2" s="268"/>
      <c r="H2" s="268"/>
      <c r="I2" s="268"/>
    </row>
    <row r="3" spans="2:9" ht="47.25" customHeight="1">
      <c r="B3" s="3" t="s">
        <v>2</v>
      </c>
      <c r="D3" s="275" t="str">
        <f>'1,1'!D3</f>
        <v>Nacionālais rehabilitācjas centrs "Vaivari"</v>
      </c>
      <c r="E3" s="275"/>
      <c r="F3" s="275"/>
      <c r="G3" s="275"/>
      <c r="H3" s="275"/>
      <c r="I3" s="275"/>
    </row>
    <row r="4" spans="2:9"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c r="I4" s="275"/>
    </row>
    <row r="5" spans="2:9" ht="15">
      <c r="B5" s="3" t="s">
        <v>4</v>
      </c>
      <c r="D5" s="275" t="str">
        <f>'1,1'!D5:H5</f>
        <v>Asaru prospekts 61, Jūrmala</v>
      </c>
      <c r="E5" s="275"/>
      <c r="F5" s="275"/>
      <c r="G5" s="275"/>
      <c r="H5" s="275"/>
      <c r="I5" s="275"/>
    </row>
    <row r="6" spans="2:9">
      <c r="B6" s="3" t="s">
        <v>14</v>
      </c>
      <c r="D6" s="4" t="str">
        <f>'1,1'!D6</f>
        <v>Nr.1-37/17/005/ERAF</v>
      </c>
      <c r="E6" s="4"/>
      <c r="F6" s="4"/>
      <c r="G6" s="10"/>
      <c r="H6" s="26"/>
      <c r="I6" s="26"/>
    </row>
    <row r="7" spans="2:9" ht="33.75" customHeight="1">
      <c r="B7" s="266" t="str">
        <f>'1,1'!B7:H7</f>
        <v>Apjomi sastādīti pamatojoties  SIA „Baltex Group” būvprojekta rasējumiem un specifikācijām</v>
      </c>
      <c r="C7" s="266"/>
      <c r="D7" s="266"/>
      <c r="E7" s="266"/>
      <c r="F7" s="266"/>
      <c r="G7" s="266"/>
      <c r="H7" s="266"/>
      <c r="I7" s="266"/>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69" t="s">
        <v>5</v>
      </c>
      <c r="C11" s="270"/>
      <c r="D11" s="278" t="s">
        <v>7</v>
      </c>
      <c r="E11" s="279"/>
      <c r="F11" s="273" t="s">
        <v>8</v>
      </c>
      <c r="G11" s="274" t="s">
        <v>9</v>
      </c>
      <c r="H11" s="33"/>
      <c r="I11" s="34"/>
    </row>
    <row r="12" spans="2:9" ht="59.25" customHeight="1">
      <c r="B12" s="269"/>
      <c r="C12" s="271"/>
      <c r="D12" s="280"/>
      <c r="E12" s="281"/>
      <c r="F12" s="273"/>
      <c r="G12" s="274"/>
      <c r="H12" s="33"/>
      <c r="I12" s="34"/>
    </row>
    <row r="13" spans="2:9" ht="15.75">
      <c r="B13" s="27"/>
      <c r="C13" s="28"/>
      <c r="D13" s="276" t="s">
        <v>28</v>
      </c>
      <c r="E13" s="277"/>
      <c r="F13" s="29"/>
      <c r="G13" s="30"/>
      <c r="H13" s="33"/>
      <c r="I13" s="34"/>
    </row>
    <row r="14" spans="2:9" ht="15.75">
      <c r="B14" s="111"/>
      <c r="C14" s="112"/>
      <c r="D14" s="113" t="s">
        <v>53</v>
      </c>
      <c r="E14" s="114"/>
      <c r="F14" s="115"/>
      <c r="G14" s="116"/>
      <c r="H14" s="33"/>
      <c r="I14" s="34"/>
    </row>
    <row r="15" spans="2:9" ht="63.75">
      <c r="B15" s="117" t="s">
        <v>109</v>
      </c>
      <c r="C15" s="118"/>
      <c r="D15" s="119" t="s">
        <v>278</v>
      </c>
      <c r="E15" s="120" t="s">
        <v>279</v>
      </c>
      <c r="F15" s="121" t="s">
        <v>62</v>
      </c>
      <c r="G15" s="121">
        <v>1</v>
      </c>
      <c r="H15" s="33"/>
      <c r="I15" s="34"/>
    </row>
    <row r="16" spans="2:9" ht="178.5">
      <c r="B16" s="117" t="s">
        <v>112</v>
      </c>
      <c r="C16" s="118"/>
      <c r="D16" s="119" t="s">
        <v>280</v>
      </c>
      <c r="E16" s="120" t="s">
        <v>281</v>
      </c>
      <c r="F16" s="121" t="s">
        <v>62</v>
      </c>
      <c r="G16" s="121">
        <v>1</v>
      </c>
      <c r="H16" s="33"/>
      <c r="I16" s="34"/>
    </row>
    <row r="17" spans="2:9" ht="178.5">
      <c r="B17" s="117"/>
      <c r="C17" s="118"/>
      <c r="D17" s="119" t="s">
        <v>280</v>
      </c>
      <c r="E17" s="120" t="s">
        <v>281</v>
      </c>
      <c r="F17" s="121" t="s">
        <v>62</v>
      </c>
      <c r="G17" s="121">
        <v>1</v>
      </c>
      <c r="H17" s="33"/>
      <c r="I17" s="34"/>
    </row>
    <row r="18" spans="2:9" ht="153">
      <c r="B18" s="117" t="s">
        <v>116</v>
      </c>
      <c r="C18" s="118"/>
      <c r="D18" s="119" t="s">
        <v>282</v>
      </c>
      <c r="E18" s="120" t="s">
        <v>281</v>
      </c>
      <c r="F18" s="121" t="s">
        <v>62</v>
      </c>
      <c r="G18" s="121">
        <v>1</v>
      </c>
      <c r="H18" s="33"/>
      <c r="I18" s="34"/>
    </row>
    <row r="19" spans="2:9">
      <c r="B19" s="117"/>
      <c r="C19" s="118"/>
      <c r="D19" s="119"/>
      <c r="E19" s="120"/>
      <c r="F19" s="121"/>
      <c r="G19" s="121"/>
      <c r="H19" s="33"/>
      <c r="I19" s="34"/>
    </row>
    <row r="20" spans="2:9">
      <c r="B20" s="122" t="s">
        <v>283</v>
      </c>
      <c r="C20" s="118"/>
      <c r="D20" s="123" t="s">
        <v>284</v>
      </c>
      <c r="E20" s="121"/>
      <c r="F20" s="124"/>
      <c r="G20" s="124"/>
      <c r="H20" s="33"/>
      <c r="I20" s="34"/>
    </row>
    <row r="21" spans="2:9" ht="102">
      <c r="B21" s="125">
        <v>1</v>
      </c>
      <c r="C21" s="118"/>
      <c r="D21" s="126" t="s">
        <v>285</v>
      </c>
      <c r="E21" s="127" t="s">
        <v>286</v>
      </c>
      <c r="F21" s="121" t="s">
        <v>62</v>
      </c>
      <c r="G21" s="125">
        <v>32</v>
      </c>
      <c r="H21" s="33"/>
      <c r="I21" s="34"/>
    </row>
    <row r="22" spans="2:9" ht="105.75" customHeight="1">
      <c r="B22" s="125">
        <v>2</v>
      </c>
      <c r="C22" s="118"/>
      <c r="D22" s="126" t="s">
        <v>287</v>
      </c>
      <c r="E22" s="127" t="s">
        <v>288</v>
      </c>
      <c r="F22" s="121" t="s">
        <v>62</v>
      </c>
      <c r="G22" s="125">
        <v>9</v>
      </c>
      <c r="H22" s="33"/>
      <c r="I22" s="34"/>
    </row>
    <row r="23" spans="2:9" ht="102">
      <c r="B23" s="128">
        <v>6</v>
      </c>
      <c r="C23" s="118"/>
      <c r="D23" s="129" t="s">
        <v>289</v>
      </c>
      <c r="E23" s="130" t="s">
        <v>290</v>
      </c>
      <c r="F23" s="121" t="s">
        <v>62</v>
      </c>
      <c r="G23" s="128">
        <v>2</v>
      </c>
      <c r="H23" s="33"/>
      <c r="I23" s="34"/>
    </row>
    <row r="24" spans="2:9" ht="102">
      <c r="B24" s="128">
        <v>7</v>
      </c>
      <c r="C24" s="118"/>
      <c r="D24" s="129" t="s">
        <v>291</v>
      </c>
      <c r="E24" s="130" t="s">
        <v>292</v>
      </c>
      <c r="F24" s="121" t="s">
        <v>62</v>
      </c>
      <c r="G24" s="128">
        <v>2</v>
      </c>
      <c r="H24" s="33"/>
      <c r="I24" s="34"/>
    </row>
    <row r="25" spans="2:9" ht="102">
      <c r="B25" s="128">
        <v>8</v>
      </c>
      <c r="C25" s="118"/>
      <c r="D25" s="129" t="s">
        <v>293</v>
      </c>
      <c r="E25" s="130" t="s">
        <v>294</v>
      </c>
      <c r="F25" s="121" t="s">
        <v>62</v>
      </c>
      <c r="G25" s="128">
        <v>8</v>
      </c>
      <c r="H25" s="33"/>
      <c r="I25" s="34"/>
    </row>
    <row r="26" spans="2:9" ht="102">
      <c r="B26" s="128">
        <v>9</v>
      </c>
      <c r="C26" s="118"/>
      <c r="D26" s="129" t="s">
        <v>295</v>
      </c>
      <c r="E26" s="131" t="s">
        <v>296</v>
      </c>
      <c r="F26" s="121" t="s">
        <v>62</v>
      </c>
      <c r="G26" s="128">
        <v>1</v>
      </c>
      <c r="H26" s="33"/>
      <c r="I26" s="34"/>
    </row>
    <row r="27" spans="2:9" ht="114.75">
      <c r="B27" s="128">
        <v>11</v>
      </c>
      <c r="C27" s="118"/>
      <c r="D27" s="129" t="s">
        <v>297</v>
      </c>
      <c r="E27" s="131" t="s">
        <v>298</v>
      </c>
      <c r="F27" s="121" t="s">
        <v>62</v>
      </c>
      <c r="G27" s="128">
        <v>11</v>
      </c>
      <c r="H27" s="33"/>
      <c r="I27" s="34"/>
    </row>
    <row r="28" spans="2:9" ht="102">
      <c r="B28" s="128">
        <v>12</v>
      </c>
      <c r="C28" s="118"/>
      <c r="D28" s="129" t="s">
        <v>293</v>
      </c>
      <c r="E28" s="130" t="s">
        <v>294</v>
      </c>
      <c r="F28" s="121" t="s">
        <v>62</v>
      </c>
      <c r="G28" s="128">
        <v>2</v>
      </c>
      <c r="H28" s="33"/>
      <c r="I28" s="34"/>
    </row>
    <row r="29" spans="2:9" ht="114.75">
      <c r="B29" s="128">
        <v>13</v>
      </c>
      <c r="C29" s="118"/>
      <c r="D29" s="129" t="s">
        <v>299</v>
      </c>
      <c r="E29" s="131" t="s">
        <v>300</v>
      </c>
      <c r="F29" s="121" t="s">
        <v>62</v>
      </c>
      <c r="G29" s="128">
        <v>2</v>
      </c>
      <c r="H29" s="33"/>
      <c r="I29" s="34"/>
    </row>
    <row r="30" spans="2:9" ht="102">
      <c r="B30" s="128">
        <v>14</v>
      </c>
      <c r="C30" s="118"/>
      <c r="D30" s="129" t="s">
        <v>291</v>
      </c>
      <c r="E30" s="130" t="s">
        <v>292</v>
      </c>
      <c r="F30" s="121" t="s">
        <v>62</v>
      </c>
      <c r="G30" s="128">
        <v>2</v>
      </c>
      <c r="H30" s="33"/>
      <c r="I30" s="34"/>
    </row>
    <row r="31" spans="2:9" ht="63.75">
      <c r="B31" s="132">
        <v>18</v>
      </c>
      <c r="C31" s="118"/>
      <c r="D31" s="133" t="s">
        <v>301</v>
      </c>
      <c r="E31" s="134" t="s">
        <v>302</v>
      </c>
      <c r="F31" s="121" t="s">
        <v>62</v>
      </c>
      <c r="G31" s="132">
        <v>14</v>
      </c>
      <c r="H31" s="33"/>
      <c r="I31" s="34"/>
    </row>
    <row r="32" spans="2:9" ht="76.5">
      <c r="B32" s="132">
        <v>19</v>
      </c>
      <c r="C32" s="118"/>
      <c r="D32" s="133" t="s">
        <v>303</v>
      </c>
      <c r="E32" s="134" t="s">
        <v>304</v>
      </c>
      <c r="F32" s="121" t="s">
        <v>62</v>
      </c>
      <c r="G32" s="132">
        <v>14</v>
      </c>
      <c r="H32" s="33"/>
      <c r="I32" s="34"/>
    </row>
    <row r="33" spans="2:9" ht="38.25">
      <c r="B33" s="128">
        <v>20</v>
      </c>
      <c r="C33" s="118"/>
      <c r="D33" s="135" t="s">
        <v>305</v>
      </c>
      <c r="E33" s="136" t="s">
        <v>306</v>
      </c>
      <c r="F33" s="121" t="s">
        <v>62</v>
      </c>
      <c r="G33" s="136">
        <v>4</v>
      </c>
      <c r="H33" s="33"/>
      <c r="I33" s="34"/>
    </row>
    <row r="34" spans="2:9" ht="63.75">
      <c r="B34" s="128">
        <v>21</v>
      </c>
      <c r="C34" s="118"/>
      <c r="D34" s="135" t="s">
        <v>307</v>
      </c>
      <c r="E34" s="136" t="s">
        <v>308</v>
      </c>
      <c r="F34" s="121" t="s">
        <v>62</v>
      </c>
      <c r="G34" s="136">
        <v>4</v>
      </c>
      <c r="H34" s="33"/>
      <c r="I34" s="34"/>
    </row>
    <row r="35" spans="2:9" ht="51">
      <c r="B35" s="128">
        <v>22</v>
      </c>
      <c r="C35" s="118"/>
      <c r="D35" s="135" t="s">
        <v>309</v>
      </c>
      <c r="E35" s="136" t="s">
        <v>310</v>
      </c>
      <c r="F35" s="121" t="s">
        <v>62</v>
      </c>
      <c r="G35" s="136">
        <v>1</v>
      </c>
      <c r="H35" s="33"/>
      <c r="I35" s="34"/>
    </row>
    <row r="36" spans="2:9">
      <c r="B36" s="137" t="s">
        <v>311</v>
      </c>
      <c r="C36" s="118"/>
      <c r="D36" s="138" t="s">
        <v>312</v>
      </c>
      <c r="E36" s="131"/>
      <c r="F36" s="131"/>
      <c r="G36" s="131"/>
      <c r="H36" s="33"/>
      <c r="I36" s="34"/>
    </row>
    <row r="37" spans="2:9">
      <c r="B37" s="131">
        <v>1</v>
      </c>
      <c r="C37" s="118"/>
      <c r="D37" s="135" t="s">
        <v>313</v>
      </c>
      <c r="E37" s="131" t="s">
        <v>314</v>
      </c>
      <c r="F37" s="121" t="s">
        <v>62</v>
      </c>
      <c r="G37" s="131">
        <v>29</v>
      </c>
      <c r="H37" s="33"/>
      <c r="I37" s="34"/>
    </row>
    <row r="38" spans="2:9">
      <c r="B38" s="131">
        <v>2</v>
      </c>
      <c r="C38" s="118"/>
      <c r="D38" s="135" t="s">
        <v>315</v>
      </c>
      <c r="E38" s="131" t="s">
        <v>314</v>
      </c>
      <c r="F38" s="121" t="s">
        <v>62</v>
      </c>
      <c r="G38" s="131">
        <v>1</v>
      </c>
      <c r="H38" s="33"/>
      <c r="I38" s="34"/>
    </row>
    <row r="39" spans="2:9" ht="25.5">
      <c r="B39" s="131">
        <v>3</v>
      </c>
      <c r="C39" s="118"/>
      <c r="D39" s="135" t="s">
        <v>316</v>
      </c>
      <c r="E39" s="131" t="s">
        <v>314</v>
      </c>
      <c r="F39" s="121" t="s">
        <v>62</v>
      </c>
      <c r="G39" s="131">
        <v>1</v>
      </c>
      <c r="H39" s="33"/>
      <c r="I39" s="34"/>
    </row>
    <row r="40" spans="2:9">
      <c r="B40" s="131">
        <v>6</v>
      </c>
      <c r="C40" s="118"/>
      <c r="D40" s="135" t="s">
        <v>317</v>
      </c>
      <c r="E40" s="131" t="s">
        <v>314</v>
      </c>
      <c r="F40" s="121" t="s">
        <v>62</v>
      </c>
      <c r="G40" s="131">
        <v>28</v>
      </c>
      <c r="H40" s="33"/>
      <c r="I40" s="34"/>
    </row>
    <row r="41" spans="2:9" ht="25.5">
      <c r="B41" s="131">
        <v>8</v>
      </c>
      <c r="C41" s="118"/>
      <c r="D41" s="135" t="s">
        <v>318</v>
      </c>
      <c r="E41" s="131" t="s">
        <v>314</v>
      </c>
      <c r="F41" s="121" t="s">
        <v>62</v>
      </c>
      <c r="G41" s="128">
        <v>16</v>
      </c>
      <c r="H41" s="33"/>
      <c r="I41" s="34"/>
    </row>
    <row r="42" spans="2:9" ht="25.5">
      <c r="B42" s="131">
        <v>9</v>
      </c>
      <c r="C42" s="118"/>
      <c r="D42" s="129" t="s">
        <v>319</v>
      </c>
      <c r="E42" s="131" t="s">
        <v>320</v>
      </c>
      <c r="F42" s="128"/>
      <c r="G42" s="128">
        <v>2</v>
      </c>
      <c r="H42" s="33"/>
      <c r="I42" s="34"/>
    </row>
    <row r="43" spans="2:9">
      <c r="B43" s="131">
        <v>10</v>
      </c>
      <c r="C43" s="118"/>
      <c r="D43" s="135" t="s">
        <v>321</v>
      </c>
      <c r="E43" s="131"/>
      <c r="F43" s="128"/>
      <c r="G43" s="128">
        <v>11</v>
      </c>
      <c r="H43" s="33"/>
      <c r="I43" s="34"/>
    </row>
    <row r="44" spans="2:9">
      <c r="B44" s="131">
        <v>11</v>
      </c>
      <c r="C44" s="118"/>
      <c r="D44" s="135" t="s">
        <v>322</v>
      </c>
      <c r="E44" s="131" t="s">
        <v>323</v>
      </c>
      <c r="F44" s="121" t="s">
        <v>62</v>
      </c>
      <c r="G44" s="131">
        <v>1</v>
      </c>
      <c r="H44" s="33"/>
      <c r="I44" s="34"/>
    </row>
    <row r="45" spans="2:9">
      <c r="B45" s="137" t="s">
        <v>324</v>
      </c>
      <c r="C45" s="118"/>
      <c r="D45" s="138" t="s">
        <v>325</v>
      </c>
      <c r="E45" s="131"/>
      <c r="F45" s="131"/>
      <c r="G45" s="131"/>
      <c r="H45" s="33"/>
      <c r="I45" s="34"/>
    </row>
    <row r="46" spans="2:9">
      <c r="B46" s="131">
        <v>1</v>
      </c>
      <c r="C46" s="118"/>
      <c r="D46" s="135" t="s">
        <v>326</v>
      </c>
      <c r="E46" s="131" t="s">
        <v>327</v>
      </c>
      <c r="F46" s="131" t="s">
        <v>37</v>
      </c>
      <c r="G46" s="131">
        <v>70</v>
      </c>
      <c r="H46" s="33"/>
      <c r="I46" s="34"/>
    </row>
    <row r="47" spans="2:9">
      <c r="B47" s="131">
        <v>2</v>
      </c>
      <c r="C47" s="118"/>
      <c r="D47" s="135" t="s">
        <v>328</v>
      </c>
      <c r="E47" s="131" t="s">
        <v>327</v>
      </c>
      <c r="F47" s="131" t="s">
        <v>37</v>
      </c>
      <c r="G47" s="131">
        <v>70</v>
      </c>
      <c r="H47" s="33"/>
      <c r="I47" s="34"/>
    </row>
    <row r="48" spans="2:9">
      <c r="B48" s="131">
        <v>3</v>
      </c>
      <c r="C48" s="118"/>
      <c r="D48" s="135" t="s">
        <v>329</v>
      </c>
      <c r="E48" s="131" t="s">
        <v>327</v>
      </c>
      <c r="F48" s="131" t="s">
        <v>37</v>
      </c>
      <c r="G48" s="131">
        <v>70</v>
      </c>
      <c r="H48" s="33"/>
      <c r="I48" s="34"/>
    </row>
    <row r="49" spans="2:9">
      <c r="B49" s="131">
        <v>4</v>
      </c>
      <c r="C49" s="118"/>
      <c r="D49" s="135" t="s">
        <v>330</v>
      </c>
      <c r="E49" s="131" t="s">
        <v>331</v>
      </c>
      <c r="F49" s="131" t="s">
        <v>37</v>
      </c>
      <c r="G49" s="136">
        <v>100</v>
      </c>
      <c r="H49" s="33"/>
      <c r="I49" s="34"/>
    </row>
    <row r="50" spans="2:9">
      <c r="B50" s="131">
        <v>5</v>
      </c>
      <c r="C50" s="118"/>
      <c r="D50" s="135" t="s">
        <v>332</v>
      </c>
      <c r="E50" s="131" t="s">
        <v>331</v>
      </c>
      <c r="F50" s="131" t="s">
        <v>37</v>
      </c>
      <c r="G50" s="136">
        <v>500</v>
      </c>
      <c r="H50" s="33"/>
      <c r="I50" s="34"/>
    </row>
    <row r="51" spans="2:9">
      <c r="B51" s="131">
        <v>6</v>
      </c>
      <c r="C51" s="118"/>
      <c r="D51" s="135" t="s">
        <v>333</v>
      </c>
      <c r="E51" s="131" t="s">
        <v>331</v>
      </c>
      <c r="F51" s="131" t="s">
        <v>37</v>
      </c>
      <c r="G51" s="136">
        <v>300</v>
      </c>
      <c r="H51" s="33"/>
      <c r="I51" s="34"/>
    </row>
    <row r="52" spans="2:9">
      <c r="B52" s="131">
        <v>7</v>
      </c>
      <c r="C52" s="118"/>
      <c r="D52" s="135" t="s">
        <v>334</v>
      </c>
      <c r="E52" s="131" t="s">
        <v>331</v>
      </c>
      <c r="F52" s="131" t="s">
        <v>37</v>
      </c>
      <c r="G52" s="131">
        <v>1800</v>
      </c>
      <c r="H52" s="33"/>
      <c r="I52" s="34"/>
    </row>
    <row r="53" spans="2:9">
      <c r="B53" s="131">
        <v>8</v>
      </c>
      <c r="C53" s="118"/>
      <c r="D53" s="135" t="s">
        <v>335</v>
      </c>
      <c r="E53" s="131" t="s">
        <v>331</v>
      </c>
      <c r="F53" s="131" t="s">
        <v>37</v>
      </c>
      <c r="G53" s="131">
        <v>1600</v>
      </c>
      <c r="H53" s="33"/>
      <c r="I53" s="34"/>
    </row>
    <row r="54" spans="2:9">
      <c r="B54" s="131">
        <v>9</v>
      </c>
      <c r="C54" s="118"/>
      <c r="D54" s="135" t="s">
        <v>336</v>
      </c>
      <c r="E54" s="131" t="s">
        <v>331</v>
      </c>
      <c r="F54" s="131" t="s">
        <v>37</v>
      </c>
      <c r="G54" s="131">
        <v>100</v>
      </c>
      <c r="H54" s="33"/>
      <c r="I54" s="34"/>
    </row>
    <row r="55" spans="2:9">
      <c r="B55" s="131">
        <v>10</v>
      </c>
      <c r="C55" s="118"/>
      <c r="D55" s="135" t="s">
        <v>337</v>
      </c>
      <c r="E55" s="131" t="s">
        <v>338</v>
      </c>
      <c r="F55" s="131" t="s">
        <v>37</v>
      </c>
      <c r="G55" s="131">
        <v>300</v>
      </c>
      <c r="H55" s="33"/>
      <c r="I55" s="34"/>
    </row>
    <row r="56" spans="2:9">
      <c r="B56" s="120">
        <v>11</v>
      </c>
      <c r="C56" s="118"/>
      <c r="D56" s="119" t="s">
        <v>339</v>
      </c>
      <c r="E56" s="120" t="s">
        <v>338</v>
      </c>
      <c r="F56" s="120" t="s">
        <v>37</v>
      </c>
      <c r="G56" s="120">
        <v>200</v>
      </c>
      <c r="H56" s="33"/>
      <c r="I56" s="34"/>
    </row>
    <row r="57" spans="2:9">
      <c r="B57" s="120">
        <v>12</v>
      </c>
      <c r="C57" s="118"/>
      <c r="D57" s="119" t="s">
        <v>340</v>
      </c>
      <c r="E57" s="120" t="s">
        <v>338</v>
      </c>
      <c r="F57" s="120" t="s">
        <v>37</v>
      </c>
      <c r="G57" s="120">
        <v>100</v>
      </c>
      <c r="H57" s="33"/>
      <c r="I57" s="34"/>
    </row>
    <row r="58" spans="2:9">
      <c r="B58" s="120">
        <v>13</v>
      </c>
      <c r="C58" s="118"/>
      <c r="D58" s="119" t="s">
        <v>341</v>
      </c>
      <c r="E58" s="120" t="s">
        <v>342</v>
      </c>
      <c r="F58" s="121" t="s">
        <v>62</v>
      </c>
      <c r="G58" s="120">
        <v>1</v>
      </c>
      <c r="H58" s="33"/>
      <c r="I58" s="34"/>
    </row>
    <row r="59" spans="2:9">
      <c r="B59" s="139" t="s">
        <v>343</v>
      </c>
      <c r="C59" s="118"/>
      <c r="D59" s="140" t="s">
        <v>344</v>
      </c>
      <c r="E59" s="120"/>
      <c r="F59" s="120"/>
      <c r="G59" s="120"/>
      <c r="H59" s="33"/>
      <c r="I59" s="34"/>
    </row>
    <row r="60" spans="2:9" ht="25.5">
      <c r="B60" s="120">
        <v>1</v>
      </c>
      <c r="C60" s="118"/>
      <c r="D60" s="119" t="s">
        <v>345</v>
      </c>
      <c r="E60" s="120" t="s">
        <v>314</v>
      </c>
      <c r="F60" s="121" t="s">
        <v>62</v>
      </c>
      <c r="G60" s="141">
        <v>15</v>
      </c>
      <c r="H60" s="33"/>
      <c r="I60" s="34"/>
    </row>
    <row r="61" spans="2:9" ht="25.5">
      <c r="B61" s="120">
        <v>2</v>
      </c>
      <c r="C61" s="118"/>
      <c r="D61" s="119" t="s">
        <v>346</v>
      </c>
      <c r="E61" s="120" t="s">
        <v>314</v>
      </c>
      <c r="F61" s="121" t="s">
        <v>62</v>
      </c>
      <c r="G61" s="141">
        <v>2</v>
      </c>
      <c r="H61" s="33"/>
      <c r="I61" s="34"/>
    </row>
    <row r="62" spans="2:9" ht="25.5">
      <c r="B62" s="120">
        <v>3</v>
      </c>
      <c r="C62" s="118"/>
      <c r="D62" s="119" t="s">
        <v>345</v>
      </c>
      <c r="E62" s="120" t="s">
        <v>314</v>
      </c>
      <c r="F62" s="121" t="s">
        <v>62</v>
      </c>
      <c r="G62" s="141">
        <v>40</v>
      </c>
      <c r="H62" s="33"/>
      <c r="I62" s="34"/>
    </row>
    <row r="63" spans="2:9" ht="25.5">
      <c r="B63" s="120">
        <v>4</v>
      </c>
      <c r="C63" s="118"/>
      <c r="D63" s="119" t="s">
        <v>347</v>
      </c>
      <c r="E63" s="120" t="s">
        <v>314</v>
      </c>
      <c r="F63" s="121" t="s">
        <v>62</v>
      </c>
      <c r="G63" s="141">
        <v>6</v>
      </c>
      <c r="H63" s="33"/>
      <c r="I63" s="34"/>
    </row>
    <row r="64" spans="2:9">
      <c r="B64" s="120">
        <v>5</v>
      </c>
      <c r="C64" s="118"/>
      <c r="D64" s="119" t="s">
        <v>348</v>
      </c>
      <c r="E64" s="120" t="s">
        <v>314</v>
      </c>
      <c r="F64" s="120" t="s">
        <v>45</v>
      </c>
      <c r="G64" s="120">
        <v>28</v>
      </c>
      <c r="H64" s="33"/>
      <c r="I64" s="34"/>
    </row>
    <row r="65" spans="2:9">
      <c r="B65" s="139" t="s">
        <v>349</v>
      </c>
      <c r="C65" s="118"/>
      <c r="D65" s="140" t="s">
        <v>350</v>
      </c>
      <c r="E65" s="120"/>
      <c r="F65" s="141"/>
      <c r="G65" s="141"/>
      <c r="H65" s="33"/>
      <c r="I65" s="34"/>
    </row>
    <row r="66" spans="2:9">
      <c r="B66" s="120">
        <v>1</v>
      </c>
      <c r="C66" s="118"/>
      <c r="D66" s="142" t="s">
        <v>351</v>
      </c>
      <c r="E66" s="120" t="s">
        <v>352</v>
      </c>
      <c r="F66" s="141" t="s">
        <v>37</v>
      </c>
      <c r="G66" s="141">
        <v>50</v>
      </c>
      <c r="H66" s="33"/>
      <c r="I66" s="34"/>
    </row>
    <row r="67" spans="2:9">
      <c r="B67" s="120">
        <v>2</v>
      </c>
      <c r="C67" s="118"/>
      <c r="D67" s="142" t="s">
        <v>353</v>
      </c>
      <c r="E67" s="120" t="s">
        <v>352</v>
      </c>
      <c r="F67" s="141" t="s">
        <v>37</v>
      </c>
      <c r="G67" s="141">
        <v>2</v>
      </c>
      <c r="H67" s="33"/>
      <c r="I67" s="34"/>
    </row>
    <row r="68" spans="2:9">
      <c r="B68" s="120">
        <v>3</v>
      </c>
      <c r="C68" s="118"/>
      <c r="D68" s="142" t="s">
        <v>354</v>
      </c>
      <c r="E68" s="120" t="s">
        <v>352</v>
      </c>
      <c r="F68" s="141" t="s">
        <v>37</v>
      </c>
      <c r="G68" s="141">
        <v>110</v>
      </c>
      <c r="H68" s="33"/>
      <c r="I68" s="34"/>
    </row>
    <row r="69" spans="2:9">
      <c r="B69" s="120">
        <v>4</v>
      </c>
      <c r="C69" s="118"/>
      <c r="D69" s="142" t="s">
        <v>355</v>
      </c>
      <c r="E69" s="120" t="s">
        <v>352</v>
      </c>
      <c r="F69" s="120" t="s">
        <v>45</v>
      </c>
      <c r="G69" s="141">
        <v>1</v>
      </c>
      <c r="H69" s="33"/>
      <c r="I69" s="34"/>
    </row>
    <row r="70" spans="2:9">
      <c r="B70" s="120">
        <v>5</v>
      </c>
      <c r="C70" s="118"/>
      <c r="D70" s="119" t="s">
        <v>356</v>
      </c>
      <c r="E70" s="120" t="s">
        <v>352</v>
      </c>
      <c r="F70" s="121" t="s">
        <v>62</v>
      </c>
      <c r="G70" s="141">
        <v>1</v>
      </c>
      <c r="H70" s="33"/>
      <c r="I70" s="34"/>
    </row>
    <row r="71" spans="2:9">
      <c r="B71" s="120">
        <v>6</v>
      </c>
      <c r="C71" s="118"/>
      <c r="D71" s="143" t="s">
        <v>357</v>
      </c>
      <c r="E71" s="120" t="s">
        <v>255</v>
      </c>
      <c r="F71" s="120" t="s">
        <v>45</v>
      </c>
      <c r="G71" s="144">
        <v>4</v>
      </c>
      <c r="H71" s="33"/>
      <c r="I71" s="34"/>
    </row>
    <row r="72" spans="2:9" ht="25.5">
      <c r="B72" s="120">
        <v>7</v>
      </c>
      <c r="C72" s="118"/>
      <c r="D72" s="119" t="s">
        <v>358</v>
      </c>
      <c r="E72" s="120" t="s">
        <v>352</v>
      </c>
      <c r="F72" s="120" t="s">
        <v>45</v>
      </c>
      <c r="G72" s="144">
        <v>1</v>
      </c>
      <c r="H72" s="33"/>
      <c r="I72" s="34"/>
    </row>
    <row r="73" spans="2:9" ht="25.5">
      <c r="B73" s="120">
        <v>8</v>
      </c>
      <c r="C73" s="118"/>
      <c r="D73" s="119" t="s">
        <v>359</v>
      </c>
      <c r="E73" s="120" t="s">
        <v>360</v>
      </c>
      <c r="F73" s="120" t="s">
        <v>45</v>
      </c>
      <c r="G73" s="144">
        <v>6</v>
      </c>
      <c r="H73" s="33"/>
      <c r="I73" s="34"/>
    </row>
    <row r="74" spans="2:9">
      <c r="B74" s="120">
        <v>9</v>
      </c>
      <c r="C74" s="118"/>
      <c r="D74" s="119" t="s">
        <v>361</v>
      </c>
      <c r="E74" s="120"/>
      <c r="F74" s="121" t="s">
        <v>37</v>
      </c>
      <c r="G74" s="121">
        <v>50</v>
      </c>
      <c r="H74" s="33"/>
      <c r="I74" s="34"/>
    </row>
    <row r="75" spans="2:9">
      <c r="B75" s="120">
        <v>10</v>
      </c>
      <c r="C75" s="118"/>
      <c r="D75" s="119" t="s">
        <v>362</v>
      </c>
      <c r="E75" s="120"/>
      <c r="F75" s="121" t="s">
        <v>37</v>
      </c>
      <c r="G75" s="121">
        <v>200</v>
      </c>
      <c r="H75" s="33"/>
      <c r="I75" s="34"/>
    </row>
    <row r="76" spans="2:9">
      <c r="B76" s="120">
        <v>11</v>
      </c>
      <c r="C76" s="118"/>
      <c r="D76" s="145" t="s">
        <v>363</v>
      </c>
      <c r="E76" s="120" t="s">
        <v>352</v>
      </c>
      <c r="F76" s="121" t="s">
        <v>62</v>
      </c>
      <c r="G76" s="146">
        <v>1</v>
      </c>
      <c r="H76" s="33"/>
      <c r="I76" s="34"/>
    </row>
    <row r="77" spans="2:9" s="13" customFormat="1">
      <c r="B77" s="18"/>
      <c r="C77" s="19"/>
      <c r="D77" s="20"/>
      <c r="E77" s="20"/>
      <c r="F77" s="21"/>
      <c r="G77" s="31"/>
      <c r="H77" s="35"/>
      <c r="I77" s="36"/>
    </row>
    <row r="78" spans="2:9" ht="15">
      <c r="B78" s="9"/>
      <c r="C78" s="9"/>
      <c r="D78" s="14"/>
      <c r="E78" s="14"/>
      <c r="F78" s="14" t="s">
        <v>6</v>
      </c>
      <c r="G78" s="32"/>
      <c r="H78" s="33"/>
      <c r="I78" s="34"/>
    </row>
    <row r="80" spans="2:9" s="15" customFormat="1" ht="12.75" customHeight="1">
      <c r="C80" s="16" t="str">
        <f>'1,1'!C28</f>
        <v>Piezīmes:</v>
      </c>
    </row>
    <row r="81" spans="2:11" s="15" customFormat="1" ht="45" customHeight="1">
      <c r="B81"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81" s="265"/>
      <c r="D81" s="265"/>
      <c r="E81" s="265"/>
      <c r="F81" s="265"/>
      <c r="G81" s="265"/>
      <c r="H81" s="265"/>
      <c r="I81" s="265"/>
    </row>
    <row r="82" spans="2:11" s="15" customFormat="1" ht="96" customHeight="1">
      <c r="B82" s="265"/>
      <c r="C82" s="265"/>
      <c r="D82" s="265"/>
      <c r="E82" s="265"/>
      <c r="F82" s="265"/>
      <c r="G82" s="265"/>
      <c r="H82" s="265"/>
      <c r="I82" s="265"/>
      <c r="J82" s="265"/>
      <c r="K82" s="265"/>
    </row>
    <row r="83" spans="2:11" s="15" customFormat="1" ht="12.75" customHeight="1">
      <c r="C83" s="17"/>
    </row>
    <row r="84" spans="2:11">
      <c r="B84" s="2" t="s">
        <v>0</v>
      </c>
    </row>
    <row r="85" spans="2:11" ht="14.25" customHeight="1">
      <c r="D85" s="22" t="s">
        <v>1</v>
      </c>
      <c r="E85" s="22"/>
    </row>
    <row r="86" spans="2:11">
      <c r="D86" s="23" t="s">
        <v>10</v>
      </c>
      <c r="E86" s="23"/>
      <c r="F86" s="24"/>
    </row>
    <row r="89" spans="2:11">
      <c r="B89" s="37" t="str">
        <f>'1,1'!B37</f>
        <v>Pārbaudīja:</v>
      </c>
      <c r="C89" s="38"/>
      <c r="D89" s="39"/>
      <c r="E89" s="39"/>
    </row>
    <row r="90" spans="2:11">
      <c r="B90" s="38"/>
      <c r="C90" s="40"/>
      <c r="D90" s="22" t="str">
        <f>'1,1'!D38</f>
        <v>Dzintra Cīrule</v>
      </c>
      <c r="E90" s="22"/>
    </row>
    <row r="91" spans="2:11">
      <c r="B91" s="38"/>
      <c r="C91" s="41"/>
      <c r="D91" s="23" t="str">
        <f>'1,1'!D39</f>
        <v>Sertifikāta Nr.10-0363</v>
      </c>
      <c r="E91" s="23"/>
    </row>
  </sheetData>
  <mergeCells count="15">
    <mergeCell ref="B82:I82"/>
    <mergeCell ref="J82:K82"/>
    <mergeCell ref="B11:B12"/>
    <mergeCell ref="C11:C12"/>
    <mergeCell ref="F11:F12"/>
    <mergeCell ref="G11:G12"/>
    <mergeCell ref="B81:I81"/>
    <mergeCell ref="D11:E12"/>
    <mergeCell ref="D13:E13"/>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48"/>
  <sheetViews>
    <sheetView showZeros="0" view="pageBreakPreview" topLeftCell="A19" zoomScale="80" zoomScaleNormal="100" zoomScaleSheetLayoutView="80" workbookViewId="0">
      <selection activeCell="D37" sqref="D37"/>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19.8554687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67" t="s">
        <v>16</v>
      </c>
      <c r="C1" s="267"/>
      <c r="D1" s="267"/>
      <c r="E1" s="42"/>
      <c r="F1" s="25" t="str">
        <f ca="1">MID(CELL("filename",B1), FIND("]", CELL("filename",B1))+ 1, 255)</f>
        <v>2,8</v>
      </c>
      <c r="G1" s="25"/>
      <c r="H1" s="25"/>
      <c r="I1" s="25"/>
    </row>
    <row r="2" spans="2:9" s="6" customFormat="1" ht="15">
      <c r="B2" s="268" t="str">
        <f>D13</f>
        <v xml:space="preserve">Elektronisko sakaru sistēmas </v>
      </c>
      <c r="C2" s="268"/>
      <c r="D2" s="268"/>
      <c r="E2" s="268"/>
      <c r="F2" s="268"/>
      <c r="G2" s="268"/>
      <c r="H2" s="268"/>
      <c r="I2" s="268"/>
    </row>
    <row r="3" spans="2:9" ht="47.25" customHeight="1">
      <c r="B3" s="3" t="s">
        <v>2</v>
      </c>
      <c r="D3" s="275" t="str">
        <f>'1,1'!D3</f>
        <v>Nacionālais rehabilitācjas centrs "Vaivari"</v>
      </c>
      <c r="E3" s="275"/>
      <c r="F3" s="275"/>
      <c r="G3" s="275"/>
      <c r="H3" s="275"/>
      <c r="I3" s="275"/>
    </row>
    <row r="4" spans="2:9"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c r="I4" s="275"/>
    </row>
    <row r="5" spans="2:9" ht="15">
      <c r="B5" s="3" t="s">
        <v>4</v>
      </c>
      <c r="D5" s="275" t="str">
        <f>'1,1'!D5:H5</f>
        <v>Asaru prospekts 61, Jūrmala</v>
      </c>
      <c r="E5" s="275"/>
      <c r="F5" s="275"/>
      <c r="G5" s="275"/>
      <c r="H5" s="275"/>
      <c r="I5" s="275"/>
    </row>
    <row r="6" spans="2:9">
      <c r="B6" s="3" t="s">
        <v>14</v>
      </c>
      <c r="D6" s="4" t="str">
        <f>'1,1'!D6</f>
        <v>Nr.1-37/17/005/ERAF</v>
      </c>
      <c r="E6" s="4"/>
      <c r="F6" s="4"/>
      <c r="G6" s="10"/>
      <c r="H6" s="26"/>
      <c r="I6" s="26"/>
    </row>
    <row r="7" spans="2:9" ht="33.75" customHeight="1">
      <c r="B7" s="266" t="str">
        <f>'1,1'!B7:H7</f>
        <v>Apjomi sastādīti pamatojoties  SIA „Baltex Group” būvprojekta rasējumiem un specifikācijām</v>
      </c>
      <c r="C7" s="266"/>
      <c r="D7" s="266"/>
      <c r="E7" s="266"/>
      <c r="F7" s="266"/>
      <c r="G7" s="266"/>
      <c r="H7" s="266"/>
      <c r="I7" s="266"/>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69" t="s">
        <v>5</v>
      </c>
      <c r="C11" s="270"/>
      <c r="D11" s="278" t="s">
        <v>7</v>
      </c>
      <c r="E11" s="279"/>
      <c r="F11" s="273" t="s">
        <v>8</v>
      </c>
      <c r="G11" s="274" t="s">
        <v>9</v>
      </c>
      <c r="H11" s="33"/>
      <c r="I11" s="34"/>
    </row>
    <row r="12" spans="2:9" ht="59.25" customHeight="1">
      <c r="B12" s="269"/>
      <c r="C12" s="271"/>
      <c r="D12" s="280"/>
      <c r="E12" s="281"/>
      <c r="F12" s="273"/>
      <c r="G12" s="274"/>
      <c r="H12" s="33"/>
      <c r="I12" s="34"/>
    </row>
    <row r="13" spans="2:9" ht="15.75">
      <c r="B13" s="27"/>
      <c r="C13" s="28"/>
      <c r="D13" s="276" t="s">
        <v>29</v>
      </c>
      <c r="E13" s="277"/>
      <c r="F13" s="29"/>
      <c r="G13" s="30"/>
      <c r="H13" s="33"/>
      <c r="I13" s="34"/>
    </row>
    <row r="14" spans="2:9" ht="15.75">
      <c r="B14" s="58"/>
      <c r="C14" s="59"/>
      <c r="D14" s="147" t="s">
        <v>53</v>
      </c>
      <c r="E14" s="148"/>
      <c r="F14" s="61"/>
      <c r="G14" s="62"/>
      <c r="H14" s="33"/>
      <c r="I14" s="34"/>
    </row>
    <row r="15" spans="2:9">
      <c r="B15" s="149">
        <v>1</v>
      </c>
      <c r="C15" s="64"/>
      <c r="D15" s="150" t="s">
        <v>364</v>
      </c>
      <c r="E15" s="150" t="s">
        <v>365</v>
      </c>
      <c r="F15" s="151" t="s">
        <v>15</v>
      </c>
      <c r="G15" s="151">
        <v>1</v>
      </c>
      <c r="H15" s="33"/>
      <c r="I15" s="34"/>
    </row>
    <row r="16" spans="2:9">
      <c r="B16" s="149">
        <v>2</v>
      </c>
      <c r="C16" s="64"/>
      <c r="D16" s="152" t="s">
        <v>366</v>
      </c>
      <c r="E16" s="152" t="s">
        <v>367</v>
      </c>
      <c r="F16" s="153" t="s">
        <v>15</v>
      </c>
      <c r="G16" s="154">
        <v>2</v>
      </c>
      <c r="H16" s="33"/>
      <c r="I16" s="34"/>
    </row>
    <row r="17" spans="2:9">
      <c r="B17" s="149">
        <v>3</v>
      </c>
      <c r="C17" s="64"/>
      <c r="D17" s="150" t="s">
        <v>368</v>
      </c>
      <c r="E17" s="150" t="s">
        <v>369</v>
      </c>
      <c r="F17" s="155" t="s">
        <v>15</v>
      </c>
      <c r="G17" s="151">
        <v>42</v>
      </c>
      <c r="H17" s="33"/>
      <c r="I17" s="34"/>
    </row>
    <row r="18" spans="2:9">
      <c r="B18" s="149">
        <v>4</v>
      </c>
      <c r="C18" s="64"/>
      <c r="D18" s="150" t="s">
        <v>370</v>
      </c>
      <c r="E18" s="150" t="s">
        <v>371</v>
      </c>
      <c r="F18" s="155" t="s">
        <v>15</v>
      </c>
      <c r="G18" s="156">
        <v>41</v>
      </c>
      <c r="H18" s="33"/>
      <c r="I18" s="34"/>
    </row>
    <row r="19" spans="2:9">
      <c r="B19" s="149">
        <v>5</v>
      </c>
      <c r="C19" s="64"/>
      <c r="D19" s="152" t="s">
        <v>372</v>
      </c>
      <c r="E19" s="152"/>
      <c r="F19" s="153" t="s">
        <v>15</v>
      </c>
      <c r="G19" s="154">
        <v>2</v>
      </c>
      <c r="H19" s="33"/>
      <c r="I19" s="34"/>
    </row>
    <row r="20" spans="2:9" ht="38.25">
      <c r="B20" s="149">
        <v>6</v>
      </c>
      <c r="C20" s="64"/>
      <c r="D20" s="152" t="s">
        <v>373</v>
      </c>
      <c r="E20" s="152" t="s">
        <v>374</v>
      </c>
      <c r="F20" s="154" t="s">
        <v>37</v>
      </c>
      <c r="G20" s="154">
        <v>3700</v>
      </c>
      <c r="H20" s="33"/>
      <c r="I20" s="34"/>
    </row>
    <row r="21" spans="2:9" ht="25.5">
      <c r="B21" s="149">
        <v>7</v>
      </c>
      <c r="C21" s="64"/>
      <c r="D21" s="157" t="s">
        <v>375</v>
      </c>
      <c r="E21" s="157"/>
      <c r="F21" s="151" t="s">
        <v>376</v>
      </c>
      <c r="G21" s="156">
        <v>41</v>
      </c>
      <c r="H21" s="33"/>
      <c r="I21" s="34"/>
    </row>
    <row r="22" spans="2:9">
      <c r="B22" s="149">
        <v>8</v>
      </c>
      <c r="C22" s="64"/>
      <c r="D22" s="152" t="s">
        <v>377</v>
      </c>
      <c r="E22" s="158"/>
      <c r="F22" s="154" t="s">
        <v>376</v>
      </c>
      <c r="G22" s="154">
        <v>1</v>
      </c>
      <c r="H22" s="33"/>
      <c r="I22" s="34"/>
    </row>
    <row r="23" spans="2:9">
      <c r="B23" s="149">
        <v>9</v>
      </c>
      <c r="C23" s="64"/>
      <c r="D23" s="152" t="s">
        <v>378</v>
      </c>
      <c r="E23" s="158"/>
      <c r="F23" s="154" t="s">
        <v>37</v>
      </c>
      <c r="G23" s="154">
        <v>500</v>
      </c>
      <c r="H23" s="33"/>
      <c r="I23" s="34"/>
    </row>
    <row r="24" spans="2:9">
      <c r="B24" s="149">
        <v>10</v>
      </c>
      <c r="C24" s="64"/>
      <c r="D24" s="152" t="s">
        <v>379</v>
      </c>
      <c r="E24" s="158" t="s">
        <v>380</v>
      </c>
      <c r="F24" s="154" t="s">
        <v>37</v>
      </c>
      <c r="G24" s="154">
        <v>25</v>
      </c>
      <c r="H24" s="33"/>
      <c r="I24" s="34"/>
    </row>
    <row r="25" spans="2:9" ht="25.5">
      <c r="B25" s="149">
        <v>11</v>
      </c>
      <c r="C25" s="64"/>
      <c r="D25" s="152" t="s">
        <v>381</v>
      </c>
      <c r="E25" s="158" t="s">
        <v>382</v>
      </c>
      <c r="F25" s="154" t="s">
        <v>37</v>
      </c>
      <c r="G25" s="154">
        <v>20</v>
      </c>
      <c r="H25" s="33"/>
      <c r="I25" s="34"/>
    </row>
    <row r="26" spans="2:9" ht="25.5">
      <c r="B26" s="149">
        <v>12</v>
      </c>
      <c r="C26" s="64"/>
      <c r="D26" s="152" t="s">
        <v>383</v>
      </c>
      <c r="E26" s="158" t="s">
        <v>382</v>
      </c>
      <c r="F26" s="153" t="s">
        <v>15</v>
      </c>
      <c r="G26" s="154">
        <v>1</v>
      </c>
      <c r="H26" s="33"/>
      <c r="I26" s="34"/>
    </row>
    <row r="27" spans="2:9">
      <c r="B27" s="149">
        <v>13</v>
      </c>
      <c r="C27" s="64"/>
      <c r="D27" s="152" t="s">
        <v>384</v>
      </c>
      <c r="E27" s="158" t="s">
        <v>382</v>
      </c>
      <c r="F27" s="153" t="s">
        <v>15</v>
      </c>
      <c r="G27" s="154">
        <v>10</v>
      </c>
      <c r="H27" s="33"/>
      <c r="I27" s="34"/>
    </row>
    <row r="28" spans="2:9" ht="25.5">
      <c r="B28" s="149">
        <v>14</v>
      </c>
      <c r="C28" s="64"/>
      <c r="D28" s="152" t="s">
        <v>385</v>
      </c>
      <c r="E28" s="158" t="s">
        <v>382</v>
      </c>
      <c r="F28" s="153" t="s">
        <v>15</v>
      </c>
      <c r="G28" s="154">
        <v>2</v>
      </c>
      <c r="H28" s="33"/>
      <c r="I28" s="34"/>
    </row>
    <row r="29" spans="2:9">
      <c r="B29" s="149">
        <v>15</v>
      </c>
      <c r="C29" s="64"/>
      <c r="D29" s="152" t="s">
        <v>386</v>
      </c>
      <c r="E29" s="158"/>
      <c r="F29" s="153" t="s">
        <v>15</v>
      </c>
      <c r="G29" s="154">
        <v>100</v>
      </c>
      <c r="H29" s="33"/>
      <c r="I29" s="34"/>
    </row>
    <row r="30" spans="2:9">
      <c r="B30" s="149">
        <v>16</v>
      </c>
      <c r="C30" s="64"/>
      <c r="D30" s="152" t="s">
        <v>387</v>
      </c>
      <c r="E30" s="158"/>
      <c r="F30" s="154" t="s">
        <v>37</v>
      </c>
      <c r="G30" s="154">
        <v>40</v>
      </c>
      <c r="H30" s="33"/>
      <c r="I30" s="34"/>
    </row>
    <row r="31" spans="2:9">
      <c r="B31" s="149">
        <v>17</v>
      </c>
      <c r="C31" s="64"/>
      <c r="D31" s="152" t="s">
        <v>388</v>
      </c>
      <c r="E31" s="158"/>
      <c r="F31" s="153" t="s">
        <v>15</v>
      </c>
      <c r="G31" s="154">
        <v>150</v>
      </c>
      <c r="H31" s="33"/>
      <c r="I31" s="34"/>
    </row>
    <row r="32" spans="2:9">
      <c r="B32" s="149">
        <v>18</v>
      </c>
      <c r="C32" s="64"/>
      <c r="D32" s="152" t="s">
        <v>389</v>
      </c>
      <c r="E32" s="158"/>
      <c r="F32" s="154" t="s">
        <v>376</v>
      </c>
      <c r="G32" s="154">
        <v>1</v>
      </c>
      <c r="H32" s="33"/>
      <c r="I32" s="34"/>
    </row>
    <row r="33" spans="2:11">
      <c r="B33" s="149">
        <v>19</v>
      </c>
      <c r="C33" s="64"/>
      <c r="D33" s="152" t="s">
        <v>390</v>
      </c>
      <c r="E33" s="158"/>
      <c r="F33" s="154" t="s">
        <v>376</v>
      </c>
      <c r="G33" s="154">
        <v>1</v>
      </c>
      <c r="H33" s="33"/>
      <c r="I33" s="34"/>
    </row>
    <row r="34" spans="2:11" s="13" customFormat="1">
      <c r="B34" s="18"/>
      <c r="C34" s="19"/>
      <c r="D34" s="20"/>
      <c r="E34" s="20"/>
      <c r="F34" s="21"/>
      <c r="G34" s="31"/>
      <c r="H34" s="35"/>
      <c r="I34" s="36"/>
    </row>
    <row r="35" spans="2:11" ht="15">
      <c r="B35" s="9"/>
      <c r="C35" s="9"/>
      <c r="D35" s="14"/>
      <c r="E35" s="14"/>
      <c r="F35" s="14" t="s">
        <v>6</v>
      </c>
      <c r="G35" s="32"/>
      <c r="H35" s="33"/>
      <c r="I35" s="34"/>
    </row>
    <row r="37" spans="2:11" s="15" customFormat="1" ht="12.75" customHeight="1">
      <c r="C37" s="16" t="str">
        <f>'1,1'!C28</f>
        <v>Piezīmes:</v>
      </c>
    </row>
    <row r="38" spans="2:11" s="15" customFormat="1" ht="45" customHeight="1">
      <c r="B38"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8" s="265"/>
      <c r="D38" s="265"/>
      <c r="E38" s="265"/>
      <c r="F38" s="265"/>
      <c r="G38" s="265"/>
      <c r="H38" s="265"/>
      <c r="I38" s="265"/>
    </row>
    <row r="39" spans="2:11" s="15" customFormat="1" ht="96" customHeight="1">
      <c r="B39" s="265"/>
      <c r="C39" s="265"/>
      <c r="D39" s="265"/>
      <c r="E39" s="265"/>
      <c r="F39" s="265"/>
      <c r="G39" s="265"/>
      <c r="H39" s="265"/>
      <c r="I39" s="265"/>
      <c r="J39" s="265"/>
      <c r="K39" s="265"/>
    </row>
    <row r="40" spans="2:11" s="15" customFormat="1" ht="12.75" customHeight="1">
      <c r="C40" s="17"/>
    </row>
    <row r="41" spans="2:11">
      <c r="B41" s="2" t="s">
        <v>0</v>
      </c>
    </row>
    <row r="42" spans="2:11" ht="14.25" customHeight="1">
      <c r="D42" s="22" t="s">
        <v>1</v>
      </c>
      <c r="E42" s="22"/>
    </row>
    <row r="43" spans="2:11">
      <c r="D43" s="23" t="s">
        <v>10</v>
      </c>
      <c r="E43" s="23"/>
      <c r="F43" s="24"/>
    </row>
    <row r="46" spans="2:11">
      <c r="B46" s="37" t="str">
        <f>'1,1'!B37</f>
        <v>Pārbaudīja:</v>
      </c>
      <c r="C46" s="38"/>
      <c r="D46" s="39"/>
      <c r="E46" s="39"/>
    </row>
    <row r="47" spans="2:11">
      <c r="B47" s="38"/>
      <c r="C47" s="40"/>
      <c r="D47" s="22" t="str">
        <f>'1,1'!D38</f>
        <v>Dzintra Cīrule</v>
      </c>
      <c r="E47" s="22"/>
    </row>
    <row r="48" spans="2:11">
      <c r="B48" s="38"/>
      <c r="C48" s="41"/>
      <c r="D48" s="23" t="str">
        <f>'1,1'!D39</f>
        <v>Sertifikāta Nr.10-0363</v>
      </c>
      <c r="E48" s="23"/>
    </row>
  </sheetData>
  <mergeCells count="15">
    <mergeCell ref="B39:I39"/>
    <mergeCell ref="J39:K39"/>
    <mergeCell ref="B11:B12"/>
    <mergeCell ref="C11:C12"/>
    <mergeCell ref="F11:F12"/>
    <mergeCell ref="G11:G12"/>
    <mergeCell ref="B38:I38"/>
    <mergeCell ref="D11:E12"/>
    <mergeCell ref="D13:E13"/>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1"/>
  <sheetViews>
    <sheetView showZeros="0" view="pageBreakPreview" topLeftCell="A13" zoomScale="80" zoomScaleNormal="100" zoomScaleSheetLayoutView="80" workbookViewId="0">
      <selection activeCell="E20" sqref="E20"/>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21.14062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67" t="s">
        <v>16</v>
      </c>
      <c r="C1" s="267"/>
      <c r="D1" s="267"/>
      <c r="E1" s="42"/>
      <c r="F1" s="25" t="str">
        <f ca="1">MID(CELL("filename",B1), FIND("]", CELL("filename",B1))+ 1, 255)</f>
        <v>2,9</v>
      </c>
      <c r="G1" s="25"/>
      <c r="H1" s="25"/>
      <c r="I1" s="25"/>
    </row>
    <row r="2" spans="2:9" s="6" customFormat="1" ht="15">
      <c r="B2" s="268" t="str">
        <f>D13</f>
        <v>Videonovērošanas sistēma</v>
      </c>
      <c r="C2" s="268"/>
      <c r="D2" s="268"/>
      <c r="E2" s="268"/>
      <c r="F2" s="268"/>
      <c r="G2" s="268"/>
      <c r="H2" s="268"/>
      <c r="I2" s="268"/>
    </row>
    <row r="3" spans="2:9" ht="47.25" customHeight="1">
      <c r="B3" s="3" t="s">
        <v>2</v>
      </c>
      <c r="D3" s="275" t="str">
        <f>'1,1'!D3</f>
        <v>Nacionālais rehabilitācjas centrs "Vaivari"</v>
      </c>
      <c r="E3" s="275"/>
      <c r="F3" s="275"/>
      <c r="G3" s="275"/>
      <c r="H3" s="275"/>
      <c r="I3" s="275"/>
    </row>
    <row r="4" spans="2:9"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c r="I4" s="275"/>
    </row>
    <row r="5" spans="2:9" ht="15">
      <c r="B5" s="3" t="s">
        <v>4</v>
      </c>
      <c r="D5" s="275" t="str">
        <f>'1,1'!D5:H5</f>
        <v>Asaru prospekts 61, Jūrmala</v>
      </c>
      <c r="E5" s="275"/>
      <c r="F5" s="275"/>
      <c r="G5" s="275"/>
      <c r="H5" s="275"/>
      <c r="I5" s="275"/>
    </row>
    <row r="6" spans="2:9">
      <c r="B6" s="3" t="s">
        <v>14</v>
      </c>
      <c r="D6" s="4" t="str">
        <f>'1,1'!D6</f>
        <v>Nr.1-37/17/005/ERAF</v>
      </c>
      <c r="E6" s="4"/>
      <c r="F6" s="4"/>
      <c r="G6" s="10"/>
      <c r="H6" s="26"/>
      <c r="I6" s="26"/>
    </row>
    <row r="7" spans="2:9" ht="33.75" customHeight="1">
      <c r="B7" s="266" t="str">
        <f>'1,1'!B7:H7</f>
        <v>Apjomi sastādīti pamatojoties  SIA „Baltex Group” būvprojekta rasējumiem un specifikācijām</v>
      </c>
      <c r="C7" s="266"/>
      <c r="D7" s="266"/>
      <c r="E7" s="266"/>
      <c r="F7" s="266"/>
      <c r="G7" s="266"/>
      <c r="H7" s="266"/>
      <c r="I7" s="266"/>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69" t="s">
        <v>5</v>
      </c>
      <c r="C11" s="270"/>
      <c r="D11" s="278" t="s">
        <v>7</v>
      </c>
      <c r="E11" s="279"/>
      <c r="F11" s="273" t="s">
        <v>8</v>
      </c>
      <c r="G11" s="274" t="s">
        <v>9</v>
      </c>
      <c r="H11" s="33"/>
      <c r="I11" s="34"/>
    </row>
    <row r="12" spans="2:9" ht="59.25" customHeight="1">
      <c r="B12" s="269"/>
      <c r="C12" s="271"/>
      <c r="D12" s="280"/>
      <c r="E12" s="281"/>
      <c r="F12" s="273"/>
      <c r="G12" s="274"/>
      <c r="H12" s="33"/>
      <c r="I12" s="34"/>
    </row>
    <row r="13" spans="2:9" ht="15.75">
      <c r="B13" s="27"/>
      <c r="C13" s="28"/>
      <c r="D13" s="276" t="s">
        <v>30</v>
      </c>
      <c r="E13" s="277"/>
      <c r="F13" s="29"/>
      <c r="G13" s="30"/>
      <c r="H13" s="33"/>
      <c r="I13" s="34"/>
    </row>
    <row r="14" spans="2:9" ht="15.75">
      <c r="B14" s="58"/>
      <c r="C14" s="59"/>
      <c r="D14" s="147" t="s">
        <v>53</v>
      </c>
      <c r="E14" s="148"/>
      <c r="F14" s="61"/>
      <c r="G14" s="62"/>
      <c r="H14" s="33"/>
      <c r="I14" s="34"/>
    </row>
    <row r="15" spans="2:9" ht="25.5">
      <c r="B15" s="159">
        <v>1</v>
      </c>
      <c r="C15" s="64"/>
      <c r="D15" s="150" t="s">
        <v>391</v>
      </c>
      <c r="E15" s="150" t="s">
        <v>392</v>
      </c>
      <c r="F15" s="153" t="s">
        <v>15</v>
      </c>
      <c r="G15" s="151">
        <v>1</v>
      </c>
      <c r="H15" s="33"/>
      <c r="I15" s="34"/>
    </row>
    <row r="16" spans="2:9">
      <c r="B16" s="149">
        <v>2</v>
      </c>
      <c r="C16" s="64"/>
      <c r="D16" s="150" t="s">
        <v>393</v>
      </c>
      <c r="E16" s="150" t="s">
        <v>394</v>
      </c>
      <c r="F16" s="151" t="s">
        <v>37</v>
      </c>
      <c r="G16" s="151">
        <v>70</v>
      </c>
      <c r="H16" s="33"/>
      <c r="I16" s="34"/>
    </row>
    <row r="17" spans="2:11" s="13" customFormat="1">
      <c r="B17" s="18"/>
      <c r="C17" s="19"/>
      <c r="D17" s="20"/>
      <c r="E17" s="20"/>
      <c r="F17" s="21"/>
      <c r="G17" s="31"/>
      <c r="H17" s="35"/>
      <c r="I17" s="36"/>
    </row>
    <row r="18" spans="2:11" ht="15">
      <c r="B18" s="9"/>
      <c r="C18" s="9"/>
      <c r="D18" s="14"/>
      <c r="E18" s="14"/>
      <c r="F18" s="14" t="s">
        <v>6</v>
      </c>
      <c r="G18" s="32"/>
      <c r="H18" s="33"/>
      <c r="I18" s="34"/>
    </row>
    <row r="20" spans="2:11" s="15" customFormat="1" ht="12.75" customHeight="1">
      <c r="C20" s="16" t="str">
        <f>'1,1'!C28</f>
        <v>Piezīmes:</v>
      </c>
    </row>
    <row r="21" spans="2:11" s="15" customFormat="1" ht="45" customHeight="1">
      <c r="B21"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21" s="265"/>
      <c r="D21" s="265"/>
      <c r="E21" s="265"/>
      <c r="F21" s="265"/>
      <c r="G21" s="265"/>
      <c r="H21" s="265"/>
      <c r="I21" s="265"/>
    </row>
    <row r="22" spans="2:11" s="15" customFormat="1" ht="96" customHeight="1">
      <c r="B22" s="265"/>
      <c r="C22" s="265"/>
      <c r="D22" s="265"/>
      <c r="E22" s="265"/>
      <c r="F22" s="265"/>
      <c r="G22" s="265"/>
      <c r="H22" s="265"/>
      <c r="I22" s="265"/>
      <c r="J22" s="265"/>
      <c r="K22" s="265"/>
    </row>
    <row r="23" spans="2:11" s="15" customFormat="1" ht="12.75" customHeight="1">
      <c r="C23" s="17"/>
    </row>
    <row r="24" spans="2:11">
      <c r="B24" s="2" t="s">
        <v>0</v>
      </c>
    </row>
    <row r="25" spans="2:11" ht="14.25" customHeight="1">
      <c r="D25" s="22" t="s">
        <v>1</v>
      </c>
      <c r="E25" s="22"/>
    </row>
    <row r="26" spans="2:11">
      <c r="D26" s="23" t="s">
        <v>10</v>
      </c>
      <c r="E26" s="23"/>
      <c r="F26" s="24"/>
    </row>
    <row r="29" spans="2:11">
      <c r="B29" s="37" t="str">
        <f>'1,1'!B37</f>
        <v>Pārbaudīja:</v>
      </c>
      <c r="C29" s="38"/>
      <c r="D29" s="39"/>
      <c r="E29" s="39"/>
    </row>
    <row r="30" spans="2:11">
      <c r="B30" s="38"/>
      <c r="C30" s="40"/>
      <c r="D30" s="22" t="str">
        <f>'1,1'!D38</f>
        <v>Dzintra Cīrule</v>
      </c>
      <c r="E30" s="22"/>
    </row>
    <row r="31" spans="2:11">
      <c r="B31" s="38"/>
      <c r="C31" s="41"/>
      <c r="D31" s="23" t="str">
        <f>'1,1'!D39</f>
        <v>Sertifikāta Nr.10-0363</v>
      </c>
      <c r="E31" s="23"/>
    </row>
  </sheetData>
  <mergeCells count="15">
    <mergeCell ref="B22:I22"/>
    <mergeCell ref="J22:K22"/>
    <mergeCell ref="B11:B12"/>
    <mergeCell ref="C11:C12"/>
    <mergeCell ref="F11:F12"/>
    <mergeCell ref="G11:G12"/>
    <mergeCell ref="B21:I21"/>
    <mergeCell ref="D11:E12"/>
    <mergeCell ref="D13:E13"/>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57"/>
  <sheetViews>
    <sheetView showZeros="0" view="pageBreakPreview" topLeftCell="A19" zoomScale="80" zoomScaleNormal="100" zoomScaleSheetLayoutView="80" workbookViewId="0">
      <selection activeCell="A49" sqref="A49:XFD49"/>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21.570312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67" t="s">
        <v>16</v>
      </c>
      <c r="C1" s="267"/>
      <c r="D1" s="267"/>
      <c r="E1" s="42"/>
      <c r="F1" s="25" t="str">
        <f ca="1">MID(CELL("filename",B1), FIND("]", CELL("filename",B1))+ 1, 255)</f>
        <v>2,10</v>
      </c>
      <c r="G1" s="25"/>
      <c r="H1" s="25"/>
      <c r="I1" s="25"/>
    </row>
    <row r="2" spans="2:9" s="6" customFormat="1" ht="15">
      <c r="B2" s="268" t="str">
        <f>D13</f>
        <v>Ugunsdzēsības automātikas sistēma</v>
      </c>
      <c r="C2" s="268"/>
      <c r="D2" s="268"/>
      <c r="E2" s="268"/>
      <c r="F2" s="268"/>
      <c r="G2" s="268"/>
      <c r="H2" s="268"/>
      <c r="I2" s="268"/>
    </row>
    <row r="3" spans="2:9" ht="47.25" customHeight="1">
      <c r="B3" s="3" t="s">
        <v>2</v>
      </c>
      <c r="D3" s="275" t="str">
        <f>'1,1'!D3</f>
        <v>Nacionālais rehabilitācjas centrs "Vaivari"</v>
      </c>
      <c r="E3" s="275"/>
      <c r="F3" s="275"/>
      <c r="G3" s="275"/>
      <c r="H3" s="275"/>
      <c r="I3" s="275"/>
    </row>
    <row r="4" spans="2:9"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c r="I4" s="275"/>
    </row>
    <row r="5" spans="2:9" ht="15">
      <c r="B5" s="3" t="s">
        <v>4</v>
      </c>
      <c r="D5" s="275" t="str">
        <f>'1,1'!D5:H5</f>
        <v>Asaru prospekts 61, Jūrmala</v>
      </c>
      <c r="E5" s="275"/>
      <c r="F5" s="275"/>
      <c r="G5" s="275"/>
      <c r="H5" s="275"/>
      <c r="I5" s="275"/>
    </row>
    <row r="6" spans="2:9">
      <c r="B6" s="3" t="s">
        <v>14</v>
      </c>
      <c r="D6" s="4" t="str">
        <f>'1,1'!D6</f>
        <v>Nr.1-37/17/005/ERAF</v>
      </c>
      <c r="E6" s="4"/>
      <c r="F6" s="4"/>
      <c r="G6" s="10"/>
      <c r="H6" s="26"/>
      <c r="I6" s="26"/>
    </row>
    <row r="7" spans="2:9" ht="33.75" customHeight="1">
      <c r="B7" s="266" t="str">
        <f>'1,1'!B7:H7</f>
        <v>Apjomi sastādīti pamatojoties  SIA „Baltex Group” būvprojekta rasējumiem un specifikācijām</v>
      </c>
      <c r="C7" s="266"/>
      <c r="D7" s="266"/>
      <c r="E7" s="266"/>
      <c r="F7" s="266"/>
      <c r="G7" s="266"/>
      <c r="H7" s="266"/>
      <c r="I7" s="266"/>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69" t="s">
        <v>5</v>
      </c>
      <c r="C11" s="270"/>
      <c r="D11" s="278" t="s">
        <v>7</v>
      </c>
      <c r="E11" s="279"/>
      <c r="F11" s="273" t="s">
        <v>8</v>
      </c>
      <c r="G11" s="274" t="s">
        <v>9</v>
      </c>
      <c r="H11" s="33"/>
      <c r="I11" s="34"/>
    </row>
    <row r="12" spans="2:9" ht="59.25" customHeight="1">
      <c r="B12" s="269"/>
      <c r="C12" s="271"/>
      <c r="D12" s="280"/>
      <c r="E12" s="281"/>
      <c r="F12" s="273"/>
      <c r="G12" s="274"/>
      <c r="H12" s="33"/>
      <c r="I12" s="34"/>
    </row>
    <row r="13" spans="2:9" ht="15.75">
      <c r="B13" s="27"/>
      <c r="C13" s="28"/>
      <c r="D13" s="276" t="s">
        <v>31</v>
      </c>
      <c r="E13" s="277"/>
      <c r="F13" s="29"/>
      <c r="G13" s="30"/>
      <c r="H13" s="33"/>
      <c r="I13" s="34"/>
    </row>
    <row r="14" spans="2:9" ht="15.75">
      <c r="B14" s="58"/>
      <c r="C14" s="59"/>
      <c r="D14" s="160" t="s">
        <v>53</v>
      </c>
      <c r="E14" s="148"/>
      <c r="F14" s="61"/>
      <c r="G14" s="62"/>
      <c r="H14" s="33"/>
      <c r="I14" s="34"/>
    </row>
    <row r="15" spans="2:9">
      <c r="B15" s="58"/>
      <c r="C15" s="161"/>
      <c r="D15" s="162" t="s">
        <v>395</v>
      </c>
      <c r="E15" s="162"/>
      <c r="F15" s="162"/>
      <c r="G15" s="162"/>
      <c r="H15" s="33"/>
      <c r="I15" s="34"/>
    </row>
    <row r="16" spans="2:9">
      <c r="B16" s="163">
        <v>1</v>
      </c>
      <c r="C16" s="64"/>
      <c r="D16" s="152" t="s">
        <v>396</v>
      </c>
      <c r="E16" s="157" t="s">
        <v>397</v>
      </c>
      <c r="F16" s="164" t="s">
        <v>15</v>
      </c>
      <c r="G16" s="156">
        <v>57</v>
      </c>
      <c r="H16" s="33"/>
      <c r="I16" s="34"/>
    </row>
    <row r="17" spans="2:9">
      <c r="B17" s="165">
        <v>2</v>
      </c>
      <c r="C17" s="64"/>
      <c r="D17" s="152" t="s">
        <v>398</v>
      </c>
      <c r="E17" s="157" t="s">
        <v>399</v>
      </c>
      <c r="F17" s="164" t="s">
        <v>15</v>
      </c>
      <c r="G17" s="156">
        <v>57</v>
      </c>
      <c r="H17" s="33"/>
      <c r="I17" s="34"/>
    </row>
    <row r="18" spans="2:9">
      <c r="B18" s="163">
        <v>3</v>
      </c>
      <c r="C18" s="64"/>
      <c r="D18" s="152" t="s">
        <v>400</v>
      </c>
      <c r="E18" s="157" t="s">
        <v>401</v>
      </c>
      <c r="F18" s="164" t="s">
        <v>15</v>
      </c>
      <c r="G18" s="156">
        <v>57</v>
      </c>
      <c r="H18" s="33"/>
      <c r="I18" s="34"/>
    </row>
    <row r="19" spans="2:9">
      <c r="B19" s="163">
        <v>4</v>
      </c>
      <c r="C19" s="64"/>
      <c r="D19" s="152" t="s">
        <v>402</v>
      </c>
      <c r="E19" s="157" t="s">
        <v>403</v>
      </c>
      <c r="F19" s="164" t="s">
        <v>15</v>
      </c>
      <c r="G19" s="156">
        <v>57</v>
      </c>
      <c r="H19" s="33"/>
      <c r="I19" s="34"/>
    </row>
    <row r="20" spans="2:9">
      <c r="B20" s="165">
        <v>5</v>
      </c>
      <c r="C20" s="64"/>
      <c r="D20" s="152" t="s">
        <v>404</v>
      </c>
      <c r="E20" s="157" t="s">
        <v>405</v>
      </c>
      <c r="F20" s="164" t="s">
        <v>376</v>
      </c>
      <c r="G20" s="156">
        <v>4</v>
      </c>
      <c r="H20" s="33"/>
      <c r="I20" s="34"/>
    </row>
    <row r="21" spans="2:9">
      <c r="B21" s="163">
        <v>6</v>
      </c>
      <c r="C21" s="64"/>
      <c r="D21" s="152" t="s">
        <v>406</v>
      </c>
      <c r="E21" s="157" t="s">
        <v>407</v>
      </c>
      <c r="F21" s="164" t="s">
        <v>376</v>
      </c>
      <c r="G21" s="156">
        <v>1</v>
      </c>
      <c r="H21" s="33"/>
      <c r="I21" s="34"/>
    </row>
    <row r="22" spans="2:9">
      <c r="B22" s="165">
        <v>7</v>
      </c>
      <c r="C22" s="64"/>
      <c r="D22" s="152" t="s">
        <v>408</v>
      </c>
      <c r="E22" s="157" t="s">
        <v>409</v>
      </c>
      <c r="F22" s="164" t="s">
        <v>15</v>
      </c>
      <c r="G22" s="156">
        <v>2</v>
      </c>
      <c r="H22" s="33"/>
      <c r="I22" s="34"/>
    </row>
    <row r="23" spans="2:9">
      <c r="B23" s="165">
        <v>8</v>
      </c>
      <c r="C23" s="64"/>
      <c r="D23" s="152" t="s">
        <v>410</v>
      </c>
      <c r="E23" s="157" t="s">
        <v>411</v>
      </c>
      <c r="F23" s="164" t="s">
        <v>15</v>
      </c>
      <c r="G23" s="156">
        <v>2</v>
      </c>
      <c r="H23" s="33"/>
      <c r="I23" s="34"/>
    </row>
    <row r="24" spans="2:9">
      <c r="B24" s="165">
        <v>9</v>
      </c>
      <c r="C24" s="64"/>
      <c r="D24" s="152" t="s">
        <v>412</v>
      </c>
      <c r="E24" s="157"/>
      <c r="F24" s="164" t="s">
        <v>15</v>
      </c>
      <c r="G24" s="156">
        <v>22</v>
      </c>
      <c r="H24" s="33"/>
      <c r="I24" s="34"/>
    </row>
    <row r="25" spans="2:9">
      <c r="B25" s="166"/>
      <c r="C25" s="64"/>
      <c r="D25" s="162" t="s">
        <v>413</v>
      </c>
      <c r="E25" s="162"/>
      <c r="F25" s="167"/>
      <c r="G25" s="167"/>
      <c r="H25" s="33"/>
      <c r="I25" s="34"/>
    </row>
    <row r="26" spans="2:9">
      <c r="B26" s="165">
        <v>10</v>
      </c>
      <c r="C26" s="64"/>
      <c r="D26" s="152" t="s">
        <v>414</v>
      </c>
      <c r="E26" s="157"/>
      <c r="F26" s="164" t="s">
        <v>415</v>
      </c>
      <c r="G26" s="156">
        <f>G21</f>
        <v>1</v>
      </c>
      <c r="H26" s="33"/>
      <c r="I26" s="34"/>
    </row>
    <row r="27" spans="2:9" ht="25.5">
      <c r="B27" s="165">
        <v>11</v>
      </c>
      <c r="C27" s="64"/>
      <c r="D27" s="152" t="s">
        <v>393</v>
      </c>
      <c r="E27" s="157" t="s">
        <v>416</v>
      </c>
      <c r="F27" s="164" t="s">
        <v>37</v>
      </c>
      <c r="G27" s="156">
        <v>350</v>
      </c>
      <c r="H27" s="33"/>
      <c r="I27" s="34"/>
    </row>
    <row r="28" spans="2:9" ht="25.5">
      <c r="B28" s="165">
        <v>12</v>
      </c>
      <c r="C28" s="64"/>
      <c r="D28" s="152" t="s">
        <v>417</v>
      </c>
      <c r="E28" s="157" t="s">
        <v>418</v>
      </c>
      <c r="F28" s="164" t="s">
        <v>37</v>
      </c>
      <c r="G28" s="156">
        <v>150</v>
      </c>
      <c r="H28" s="33"/>
      <c r="I28" s="34"/>
    </row>
    <row r="29" spans="2:9">
      <c r="B29" s="165">
        <v>13</v>
      </c>
      <c r="C29" s="64"/>
      <c r="D29" s="152" t="s">
        <v>419</v>
      </c>
      <c r="E29" s="157" t="s">
        <v>420</v>
      </c>
      <c r="F29" s="164" t="s">
        <v>37</v>
      </c>
      <c r="G29" s="156">
        <v>5</v>
      </c>
      <c r="H29" s="33"/>
      <c r="I29" s="34"/>
    </row>
    <row r="30" spans="2:9">
      <c r="B30" s="165">
        <v>14</v>
      </c>
      <c r="C30" s="64"/>
      <c r="D30" s="152" t="s">
        <v>378</v>
      </c>
      <c r="E30" s="158"/>
      <c r="F30" s="154" t="s">
        <v>37</v>
      </c>
      <c r="G30" s="168">
        <v>100</v>
      </c>
      <c r="H30" s="33"/>
      <c r="I30" s="34"/>
    </row>
    <row r="31" spans="2:9">
      <c r="B31" s="165">
        <v>15</v>
      </c>
      <c r="C31" s="64"/>
      <c r="D31" s="150" t="s">
        <v>421</v>
      </c>
      <c r="E31" s="158"/>
      <c r="F31" s="154" t="s">
        <v>415</v>
      </c>
      <c r="G31" s="168">
        <v>1</v>
      </c>
      <c r="H31" s="33"/>
      <c r="I31" s="34"/>
    </row>
    <row r="32" spans="2:9">
      <c r="B32" s="165">
        <v>16</v>
      </c>
      <c r="C32" s="64"/>
      <c r="D32" s="150" t="s">
        <v>422</v>
      </c>
      <c r="E32" s="158"/>
      <c r="F32" s="154" t="s">
        <v>423</v>
      </c>
      <c r="G32" s="156">
        <v>5</v>
      </c>
      <c r="H32" s="33"/>
      <c r="I32" s="34"/>
    </row>
    <row r="33" spans="2:9">
      <c r="B33" s="165">
        <v>17</v>
      </c>
      <c r="C33" s="64"/>
      <c r="D33" s="150" t="s">
        <v>424</v>
      </c>
      <c r="E33" s="152" t="s">
        <v>425</v>
      </c>
      <c r="F33" s="154" t="s">
        <v>415</v>
      </c>
      <c r="G33" s="156">
        <v>1</v>
      </c>
      <c r="H33" s="33"/>
      <c r="I33" s="34"/>
    </row>
    <row r="34" spans="2:9">
      <c r="B34" s="169"/>
      <c r="C34" s="170"/>
      <c r="D34" s="171" t="s">
        <v>426</v>
      </c>
      <c r="E34" s="171"/>
      <c r="F34" s="172"/>
      <c r="G34" s="172"/>
      <c r="H34" s="33"/>
      <c r="I34" s="34"/>
    </row>
    <row r="35" spans="2:9">
      <c r="B35" s="149">
        <v>18</v>
      </c>
      <c r="C35" s="64"/>
      <c r="D35" s="173" t="s">
        <v>427</v>
      </c>
      <c r="E35" s="174" t="s">
        <v>428</v>
      </c>
      <c r="F35" s="154" t="s">
        <v>15</v>
      </c>
      <c r="G35" s="154">
        <v>1</v>
      </c>
      <c r="H35" s="33"/>
      <c r="I35" s="34"/>
    </row>
    <row r="36" spans="2:9" ht="15">
      <c r="B36" s="58"/>
      <c r="C36" s="59"/>
      <c r="D36" s="175" t="s">
        <v>429</v>
      </c>
      <c r="E36" s="148"/>
      <c r="F36" s="61"/>
      <c r="G36" s="62"/>
      <c r="H36" s="33"/>
      <c r="I36" s="34"/>
    </row>
    <row r="37" spans="2:9">
      <c r="B37" s="176">
        <v>19</v>
      </c>
      <c r="C37" s="64"/>
      <c r="D37" s="152" t="s">
        <v>430</v>
      </c>
      <c r="E37" s="50" t="s">
        <v>431</v>
      </c>
      <c r="F37" s="164" t="s">
        <v>376</v>
      </c>
      <c r="G37" s="153">
        <v>2</v>
      </c>
      <c r="H37" s="33"/>
      <c r="I37" s="34"/>
    </row>
    <row r="38" spans="2:9">
      <c r="B38" s="176">
        <v>20</v>
      </c>
      <c r="C38" s="64"/>
      <c r="D38" s="152" t="s">
        <v>432</v>
      </c>
      <c r="E38" s="50" t="s">
        <v>433</v>
      </c>
      <c r="F38" s="153" t="s">
        <v>15</v>
      </c>
      <c r="G38" s="153">
        <v>20</v>
      </c>
      <c r="H38" s="33"/>
      <c r="I38" s="34"/>
    </row>
    <row r="39" spans="2:9">
      <c r="B39" s="176">
        <v>21</v>
      </c>
      <c r="C39" s="64"/>
      <c r="D39" s="152" t="s">
        <v>434</v>
      </c>
      <c r="E39" s="50" t="s">
        <v>435</v>
      </c>
      <c r="F39" s="153" t="s">
        <v>15</v>
      </c>
      <c r="G39" s="153">
        <v>5</v>
      </c>
      <c r="H39" s="33"/>
      <c r="I39" s="34"/>
    </row>
    <row r="40" spans="2:9">
      <c r="B40" s="176">
        <v>22</v>
      </c>
      <c r="C40" s="64"/>
      <c r="D40" s="152" t="s">
        <v>436</v>
      </c>
      <c r="E40" s="50" t="s">
        <v>437</v>
      </c>
      <c r="F40" s="153" t="s">
        <v>15</v>
      </c>
      <c r="G40" s="153">
        <v>20</v>
      </c>
      <c r="H40" s="33"/>
      <c r="I40" s="34"/>
    </row>
    <row r="41" spans="2:9" ht="25.5">
      <c r="B41" s="176">
        <v>23</v>
      </c>
      <c r="C41" s="64"/>
      <c r="D41" s="152" t="s">
        <v>438</v>
      </c>
      <c r="E41" s="50"/>
      <c r="F41" s="164" t="s">
        <v>376</v>
      </c>
      <c r="G41" s="153">
        <v>25</v>
      </c>
      <c r="H41" s="33"/>
      <c r="I41" s="34"/>
    </row>
    <row r="42" spans="2:9">
      <c r="B42" s="176">
        <v>24</v>
      </c>
      <c r="C42" s="64"/>
      <c r="D42" s="152" t="s">
        <v>439</v>
      </c>
      <c r="E42" s="50" t="s">
        <v>440</v>
      </c>
      <c r="F42" s="153" t="s">
        <v>441</v>
      </c>
      <c r="G42" s="153">
        <v>900</v>
      </c>
      <c r="H42" s="33"/>
      <c r="I42" s="34"/>
    </row>
    <row r="43" spans="2:9">
      <c r="B43" s="176">
        <v>25</v>
      </c>
      <c r="C43" s="64"/>
      <c r="D43" s="152" t="s">
        <v>378</v>
      </c>
      <c r="E43" s="50"/>
      <c r="F43" s="153" t="s">
        <v>441</v>
      </c>
      <c r="G43" s="153">
        <v>400</v>
      </c>
      <c r="H43" s="33"/>
      <c r="I43" s="34"/>
    </row>
    <row r="44" spans="2:9">
      <c r="B44" s="176">
        <v>26</v>
      </c>
      <c r="C44" s="64"/>
      <c r="D44" s="150" t="s">
        <v>424</v>
      </c>
      <c r="E44" s="50" t="s">
        <v>425</v>
      </c>
      <c r="F44" s="164" t="s">
        <v>376</v>
      </c>
      <c r="G44" s="156">
        <v>1</v>
      </c>
      <c r="H44" s="33"/>
      <c r="I44" s="34"/>
    </row>
    <row r="45" spans="2:9">
      <c r="B45" s="176">
        <v>27</v>
      </c>
      <c r="C45" s="64"/>
      <c r="D45" s="152" t="s">
        <v>421</v>
      </c>
      <c r="E45" s="50"/>
      <c r="F45" s="164" t="s">
        <v>376</v>
      </c>
      <c r="G45" s="153">
        <v>1</v>
      </c>
      <c r="H45" s="33"/>
      <c r="I45" s="34"/>
    </row>
    <row r="46" spans="2:9" s="13" customFormat="1">
      <c r="B46" s="18"/>
      <c r="C46" s="19"/>
      <c r="D46" s="20"/>
      <c r="E46" s="20"/>
      <c r="F46" s="21"/>
      <c r="G46" s="31"/>
      <c r="H46" s="35"/>
      <c r="I46" s="36"/>
    </row>
    <row r="47" spans="2:9" ht="15">
      <c r="B47" s="9"/>
      <c r="C47" s="9"/>
      <c r="D47" s="14"/>
      <c r="E47" s="14"/>
      <c r="F47" s="14" t="s">
        <v>6</v>
      </c>
      <c r="G47" s="32"/>
      <c r="H47" s="33"/>
      <c r="I47" s="34"/>
    </row>
    <row r="49" spans="2:9" s="15" customFormat="1" ht="28.5" customHeight="1">
      <c r="B49"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49" s="265"/>
      <c r="D49" s="265"/>
      <c r="E49" s="265"/>
      <c r="F49" s="265"/>
      <c r="G49" s="265"/>
      <c r="H49" s="265"/>
      <c r="I49" s="265"/>
    </row>
    <row r="50" spans="2:9" s="15" customFormat="1" ht="12.75" customHeight="1">
      <c r="C50" s="17"/>
    </row>
    <row r="51" spans="2:9">
      <c r="B51" s="2" t="s">
        <v>0</v>
      </c>
    </row>
    <row r="52" spans="2:9" ht="14.25" customHeight="1">
      <c r="D52" s="22" t="s">
        <v>1</v>
      </c>
      <c r="E52" s="22"/>
    </row>
    <row r="53" spans="2:9">
      <c r="D53" s="23" t="s">
        <v>10</v>
      </c>
      <c r="E53" s="23"/>
      <c r="F53" s="24"/>
    </row>
    <row r="55" spans="2:9">
      <c r="B55" s="37" t="str">
        <f>'1,1'!B37</f>
        <v>Pārbaudīja:</v>
      </c>
      <c r="C55" s="38"/>
      <c r="D55" s="39"/>
      <c r="E55" s="39"/>
    </row>
    <row r="56" spans="2:9">
      <c r="B56" s="38"/>
      <c r="C56" s="40"/>
      <c r="D56" s="22" t="str">
        <f>'1,1'!D38</f>
        <v>Dzintra Cīrule</v>
      </c>
      <c r="E56" s="22"/>
    </row>
    <row r="57" spans="2:9">
      <c r="B57" s="38"/>
      <c r="C57" s="41"/>
      <c r="D57" s="23" t="str">
        <f>'1,1'!D39</f>
        <v>Sertifikāta Nr.10-0363</v>
      </c>
      <c r="E57" s="23"/>
    </row>
  </sheetData>
  <mergeCells count="13">
    <mergeCell ref="B11:B12"/>
    <mergeCell ref="C11:C12"/>
    <mergeCell ref="F11:F12"/>
    <mergeCell ref="G11:G12"/>
    <mergeCell ref="B49:I49"/>
    <mergeCell ref="D11:E12"/>
    <mergeCell ref="D13:E13"/>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71"/>
  <sheetViews>
    <sheetView showZeros="0" view="pageBreakPreview" topLeftCell="A38" zoomScale="80" zoomScaleNormal="100" zoomScaleSheetLayoutView="80" workbookViewId="0">
      <selection activeCell="D19" sqref="D19:D20"/>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2,11</v>
      </c>
      <c r="F1" s="25"/>
      <c r="G1" s="25"/>
      <c r="H1" s="25"/>
    </row>
    <row r="2" spans="2:8" s="6" customFormat="1" ht="15">
      <c r="B2" s="268" t="str">
        <f>D13</f>
        <v>Māsu izsaukuma sistēma</v>
      </c>
      <c r="C2" s="268"/>
      <c r="D2" s="268"/>
      <c r="E2" s="268"/>
      <c r="F2" s="268"/>
      <c r="G2" s="268"/>
      <c r="H2" s="268"/>
    </row>
    <row r="3" spans="2:8" ht="47.25" customHeight="1">
      <c r="B3" s="3" t="s">
        <v>2</v>
      </c>
      <c r="D3" s="275" t="str">
        <f>'1,1'!D3</f>
        <v>Nacionālais rehabilitācjas centrs "Vaivari"</v>
      </c>
      <c r="E3" s="275"/>
      <c r="F3" s="275"/>
      <c r="G3" s="275"/>
      <c r="H3" s="275"/>
    </row>
    <row r="4" spans="2:8"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33.7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27"/>
      <c r="C13" s="28"/>
      <c r="D13" s="276" t="s">
        <v>32</v>
      </c>
      <c r="E13" s="277"/>
      <c r="F13" s="30"/>
      <c r="G13" s="33"/>
      <c r="H13" s="34"/>
    </row>
    <row r="14" spans="2:8" ht="15.75">
      <c r="B14" s="177"/>
      <c r="C14" s="178"/>
      <c r="D14" s="147" t="s">
        <v>442</v>
      </c>
      <c r="E14" s="179"/>
      <c r="F14" s="180"/>
      <c r="G14" s="33"/>
      <c r="H14" s="34"/>
    </row>
    <row r="15" spans="2:8">
      <c r="B15" s="58">
        <v>1</v>
      </c>
      <c r="C15" s="59"/>
      <c r="D15" s="181" t="s">
        <v>443</v>
      </c>
      <c r="E15" s="182" t="s">
        <v>45</v>
      </c>
      <c r="F15" s="183">
        <v>1</v>
      </c>
      <c r="G15" s="33"/>
      <c r="H15" s="34"/>
    </row>
    <row r="16" spans="2:8">
      <c r="B16" s="58">
        <v>2</v>
      </c>
      <c r="C16" s="59"/>
      <c r="D16" s="181" t="s">
        <v>444</v>
      </c>
      <c r="E16" s="184" t="s">
        <v>45</v>
      </c>
      <c r="F16" s="183">
        <v>1</v>
      </c>
      <c r="G16" s="33"/>
      <c r="H16" s="34"/>
    </row>
    <row r="17" spans="2:8">
      <c r="B17" s="58">
        <v>3</v>
      </c>
      <c r="C17" s="59"/>
      <c r="D17" s="181" t="s">
        <v>445</v>
      </c>
      <c r="E17" s="184" t="s">
        <v>45</v>
      </c>
      <c r="F17" s="183">
        <v>1</v>
      </c>
      <c r="G17" s="33"/>
      <c r="H17" s="34"/>
    </row>
    <row r="18" spans="2:8">
      <c r="B18" s="58">
        <v>4</v>
      </c>
      <c r="C18" s="59"/>
      <c r="D18" s="187" t="s">
        <v>446</v>
      </c>
      <c r="E18" s="184" t="s">
        <v>45</v>
      </c>
      <c r="F18" s="183">
        <v>1</v>
      </c>
      <c r="G18" s="33"/>
      <c r="H18" s="34"/>
    </row>
    <row r="19" spans="2:8">
      <c r="B19" s="58">
        <v>5</v>
      </c>
      <c r="C19" s="59"/>
      <c r="D19" s="187" t="s">
        <v>447</v>
      </c>
      <c r="E19" s="184" t="s">
        <v>45</v>
      </c>
      <c r="F19" s="183">
        <v>1</v>
      </c>
      <c r="G19" s="33"/>
      <c r="H19" s="34"/>
    </row>
    <row r="20" spans="2:8">
      <c r="B20" s="58">
        <v>6</v>
      </c>
      <c r="C20" s="59"/>
      <c r="D20" s="188" t="s">
        <v>448</v>
      </c>
      <c r="E20" s="184" t="s">
        <v>45</v>
      </c>
      <c r="F20" s="183">
        <v>1</v>
      </c>
      <c r="G20" s="33"/>
      <c r="H20" s="34"/>
    </row>
    <row r="21" spans="2:8">
      <c r="B21" s="58">
        <v>7</v>
      </c>
      <c r="C21" s="59"/>
      <c r="D21" s="187" t="s">
        <v>449</v>
      </c>
      <c r="E21" s="184" t="s">
        <v>45</v>
      </c>
      <c r="F21" s="183">
        <v>13</v>
      </c>
      <c r="G21" s="33"/>
      <c r="H21" s="34"/>
    </row>
    <row r="22" spans="2:8" ht="25.5">
      <c r="B22" s="58">
        <v>8</v>
      </c>
      <c r="C22" s="59"/>
      <c r="D22" s="187" t="s">
        <v>450</v>
      </c>
      <c r="E22" s="184" t="s">
        <v>45</v>
      </c>
      <c r="F22" s="183">
        <v>13</v>
      </c>
      <c r="G22" s="33"/>
      <c r="H22" s="34"/>
    </row>
    <row r="23" spans="2:8">
      <c r="B23" s="58">
        <v>9</v>
      </c>
      <c r="C23" s="59"/>
      <c r="D23" s="187" t="s">
        <v>451</v>
      </c>
      <c r="E23" s="184" t="s">
        <v>45</v>
      </c>
      <c r="F23" s="183">
        <v>13</v>
      </c>
      <c r="G23" s="33"/>
      <c r="H23" s="34"/>
    </row>
    <row r="24" spans="2:8">
      <c r="B24" s="58">
        <v>10</v>
      </c>
      <c r="C24" s="59"/>
      <c r="D24" s="187" t="s">
        <v>452</v>
      </c>
      <c r="E24" s="184" t="s">
        <v>45</v>
      </c>
      <c r="F24" s="183">
        <v>13</v>
      </c>
      <c r="G24" s="33"/>
      <c r="H24" s="34"/>
    </row>
    <row r="25" spans="2:8">
      <c r="B25" s="58">
        <v>11</v>
      </c>
      <c r="C25" s="59"/>
      <c r="D25" s="187" t="s">
        <v>453</v>
      </c>
      <c r="E25" s="184" t="s">
        <v>45</v>
      </c>
      <c r="F25" s="183">
        <v>26</v>
      </c>
      <c r="G25" s="33"/>
      <c r="H25" s="34"/>
    </row>
    <row r="26" spans="2:8" ht="25.5">
      <c r="B26" s="58">
        <v>12</v>
      </c>
      <c r="C26" s="59"/>
      <c r="D26" s="187" t="s">
        <v>454</v>
      </c>
      <c r="E26" s="184" t="s">
        <v>45</v>
      </c>
      <c r="F26" s="183">
        <v>26</v>
      </c>
      <c r="G26" s="33"/>
      <c r="H26" s="34"/>
    </row>
    <row r="27" spans="2:8">
      <c r="B27" s="58">
        <v>13</v>
      </c>
      <c r="C27" s="59"/>
      <c r="D27" s="187" t="s">
        <v>455</v>
      </c>
      <c r="E27" s="184" t="s">
        <v>45</v>
      </c>
      <c r="F27" s="183">
        <v>4</v>
      </c>
      <c r="G27" s="33"/>
      <c r="H27" s="34"/>
    </row>
    <row r="28" spans="2:8" ht="25.5">
      <c r="B28" s="58">
        <v>14</v>
      </c>
      <c r="C28" s="59"/>
      <c r="D28" s="187" t="s">
        <v>456</v>
      </c>
      <c r="E28" s="184" t="s">
        <v>45</v>
      </c>
      <c r="F28" s="183">
        <v>4</v>
      </c>
      <c r="G28" s="33"/>
      <c r="H28" s="34"/>
    </row>
    <row r="29" spans="2:8">
      <c r="B29" s="58">
        <v>15</v>
      </c>
      <c r="C29" s="59"/>
      <c r="D29" s="187" t="s">
        <v>457</v>
      </c>
      <c r="E29" s="184" t="s">
        <v>45</v>
      </c>
      <c r="F29" s="183">
        <v>22</v>
      </c>
      <c r="G29" s="33"/>
      <c r="H29" s="34"/>
    </row>
    <row r="30" spans="2:8" ht="25.5">
      <c r="B30" s="58">
        <v>16</v>
      </c>
      <c r="C30" s="59"/>
      <c r="D30" s="187" t="s">
        <v>458</v>
      </c>
      <c r="E30" s="184" t="s">
        <v>45</v>
      </c>
      <c r="F30" s="183">
        <v>22</v>
      </c>
      <c r="G30" s="33"/>
      <c r="H30" s="34"/>
    </row>
    <row r="31" spans="2:8">
      <c r="B31" s="58">
        <v>17</v>
      </c>
      <c r="C31" s="59"/>
      <c r="D31" s="187" t="s">
        <v>459</v>
      </c>
      <c r="E31" s="184" t="s">
        <v>45</v>
      </c>
      <c r="F31" s="183">
        <v>13</v>
      </c>
      <c r="G31" s="33"/>
      <c r="H31" s="34"/>
    </row>
    <row r="32" spans="2:8" ht="25.5">
      <c r="B32" s="58">
        <v>18</v>
      </c>
      <c r="C32" s="59"/>
      <c r="D32" s="187" t="s">
        <v>460</v>
      </c>
      <c r="E32" s="184" t="s">
        <v>45</v>
      </c>
      <c r="F32" s="183">
        <v>13</v>
      </c>
      <c r="G32" s="33"/>
      <c r="H32" s="34"/>
    </row>
    <row r="33" spans="2:8" ht="25.5">
      <c r="B33" s="58">
        <v>19</v>
      </c>
      <c r="C33" s="59"/>
      <c r="D33" s="187" t="s">
        <v>461</v>
      </c>
      <c r="E33" s="184" t="s">
        <v>45</v>
      </c>
      <c r="F33" s="183">
        <v>15</v>
      </c>
      <c r="G33" s="33"/>
      <c r="H33" s="34"/>
    </row>
    <row r="34" spans="2:8" ht="25.5">
      <c r="B34" s="58">
        <v>20</v>
      </c>
      <c r="C34" s="59"/>
      <c r="D34" s="187" t="s">
        <v>462</v>
      </c>
      <c r="E34" s="184" t="s">
        <v>45</v>
      </c>
      <c r="F34" s="183">
        <v>15</v>
      </c>
      <c r="G34" s="33"/>
      <c r="H34" s="34"/>
    </row>
    <row r="35" spans="2:8" ht="25.5">
      <c r="B35" s="58">
        <v>21</v>
      </c>
      <c r="C35" s="59"/>
      <c r="D35" s="187" t="s">
        <v>463</v>
      </c>
      <c r="E35" s="184" t="s">
        <v>45</v>
      </c>
      <c r="F35" s="183">
        <v>15</v>
      </c>
      <c r="G35" s="33"/>
      <c r="H35" s="34"/>
    </row>
    <row r="36" spans="2:8" ht="25.5">
      <c r="B36" s="58">
        <v>22</v>
      </c>
      <c r="C36" s="59"/>
      <c r="D36" s="187" t="s">
        <v>464</v>
      </c>
      <c r="E36" s="184" t="s">
        <v>45</v>
      </c>
      <c r="F36" s="183">
        <v>14</v>
      </c>
      <c r="G36" s="33"/>
      <c r="H36" s="34"/>
    </row>
    <row r="37" spans="2:8">
      <c r="B37" s="58">
        <v>23</v>
      </c>
      <c r="C37" s="59"/>
      <c r="D37" s="187" t="s">
        <v>465</v>
      </c>
      <c r="E37" s="184" t="s">
        <v>45</v>
      </c>
      <c r="F37" s="183">
        <v>1</v>
      </c>
      <c r="G37" s="33"/>
      <c r="H37" s="34"/>
    </row>
    <row r="38" spans="2:8">
      <c r="B38" s="58">
        <v>24</v>
      </c>
      <c r="C38" s="59"/>
      <c r="D38" s="187" t="s">
        <v>466</v>
      </c>
      <c r="E38" s="184" t="s">
        <v>45</v>
      </c>
      <c r="F38" s="183">
        <v>2</v>
      </c>
      <c r="G38" s="33"/>
      <c r="H38" s="34"/>
    </row>
    <row r="39" spans="2:8" ht="25.5">
      <c r="B39" s="58">
        <v>25</v>
      </c>
      <c r="C39" s="59"/>
      <c r="D39" s="187" t="s">
        <v>467</v>
      </c>
      <c r="E39" s="184" t="s">
        <v>45</v>
      </c>
      <c r="F39" s="183">
        <v>2</v>
      </c>
      <c r="G39" s="33"/>
      <c r="H39" s="34"/>
    </row>
    <row r="40" spans="2:8">
      <c r="B40" s="58">
        <v>26</v>
      </c>
      <c r="C40" s="59"/>
      <c r="D40" s="187" t="s">
        <v>468</v>
      </c>
      <c r="E40" s="184" t="s">
        <v>45</v>
      </c>
      <c r="F40" s="183">
        <v>2</v>
      </c>
      <c r="G40" s="33"/>
      <c r="H40" s="34"/>
    </row>
    <row r="41" spans="2:8">
      <c r="B41" s="58">
        <v>27</v>
      </c>
      <c r="C41" s="59"/>
      <c r="D41" s="57" t="s">
        <v>469</v>
      </c>
      <c r="E41" s="184" t="s">
        <v>45</v>
      </c>
      <c r="F41" s="185">
        <v>1</v>
      </c>
      <c r="G41" s="33"/>
      <c r="H41" s="34"/>
    </row>
    <row r="42" spans="2:8">
      <c r="B42" s="58">
        <v>28</v>
      </c>
      <c r="C42" s="59"/>
      <c r="D42" s="57" t="s">
        <v>470</v>
      </c>
      <c r="E42" s="184" t="s">
        <v>45</v>
      </c>
      <c r="F42" s="185">
        <v>1</v>
      </c>
      <c r="G42" s="33"/>
      <c r="H42" s="34"/>
    </row>
    <row r="43" spans="2:8">
      <c r="B43" s="58">
        <v>29</v>
      </c>
      <c r="C43" s="59"/>
      <c r="D43" s="187" t="s">
        <v>471</v>
      </c>
      <c r="E43" s="184" t="s">
        <v>45</v>
      </c>
      <c r="F43" s="183">
        <v>1</v>
      </c>
      <c r="G43" s="33"/>
      <c r="H43" s="34"/>
    </row>
    <row r="44" spans="2:8" ht="25.5">
      <c r="B44" s="58">
        <v>30</v>
      </c>
      <c r="C44" s="59"/>
      <c r="D44" s="57" t="s">
        <v>472</v>
      </c>
      <c r="E44" s="186" t="s">
        <v>37</v>
      </c>
      <c r="F44" s="186">
        <v>100</v>
      </c>
      <c r="G44" s="33"/>
      <c r="H44" s="34"/>
    </row>
    <row r="45" spans="2:8" ht="25.5">
      <c r="B45" s="58">
        <v>31</v>
      </c>
      <c r="C45" s="59"/>
      <c r="D45" s="187" t="s">
        <v>473</v>
      </c>
      <c r="E45" s="182" t="s">
        <v>37</v>
      </c>
      <c r="F45" s="183">
        <v>140</v>
      </c>
      <c r="G45" s="33"/>
      <c r="H45" s="34"/>
    </row>
    <row r="46" spans="2:8">
      <c r="B46" s="58">
        <v>32</v>
      </c>
      <c r="C46" s="59"/>
      <c r="D46" s="187" t="s">
        <v>474</v>
      </c>
      <c r="E46" s="184" t="s">
        <v>62</v>
      </c>
      <c r="F46" s="183">
        <v>1</v>
      </c>
      <c r="G46" s="33"/>
      <c r="H46" s="34"/>
    </row>
    <row r="47" spans="2:8">
      <c r="B47" s="58">
        <v>33</v>
      </c>
      <c r="C47" s="59"/>
      <c r="D47" s="187" t="s">
        <v>475</v>
      </c>
      <c r="E47" s="182" t="s">
        <v>37</v>
      </c>
      <c r="F47" s="183">
        <v>500</v>
      </c>
      <c r="G47" s="33"/>
      <c r="H47" s="34"/>
    </row>
    <row r="48" spans="2:8">
      <c r="B48" s="58">
        <v>34</v>
      </c>
      <c r="C48" s="59"/>
      <c r="D48" s="187" t="s">
        <v>476</v>
      </c>
      <c r="E48" s="182" t="s">
        <v>37</v>
      </c>
      <c r="F48" s="183">
        <v>180</v>
      </c>
      <c r="G48" s="33"/>
      <c r="H48" s="34"/>
    </row>
    <row r="49" spans="2:10">
      <c r="B49" s="58">
        <v>35</v>
      </c>
      <c r="C49" s="59"/>
      <c r="D49" s="187" t="s">
        <v>477</v>
      </c>
      <c r="E49" s="182" t="s">
        <v>37</v>
      </c>
      <c r="F49" s="183">
        <v>15</v>
      </c>
      <c r="G49" s="33"/>
      <c r="H49" s="34"/>
    </row>
    <row r="50" spans="2:10">
      <c r="B50" s="58">
        <v>36</v>
      </c>
      <c r="C50" s="59"/>
      <c r="D50" s="187" t="s">
        <v>478</v>
      </c>
      <c r="E50" s="182" t="s">
        <v>37</v>
      </c>
      <c r="F50" s="183">
        <v>30</v>
      </c>
      <c r="G50" s="33"/>
      <c r="H50" s="34"/>
    </row>
    <row r="51" spans="2:10" ht="25.5">
      <c r="B51" s="58">
        <v>37</v>
      </c>
      <c r="C51" s="59"/>
      <c r="D51" s="57" t="s">
        <v>479</v>
      </c>
      <c r="E51" s="186" t="s">
        <v>37</v>
      </c>
      <c r="F51" s="185">
        <v>180</v>
      </c>
      <c r="G51" s="33"/>
      <c r="H51" s="34"/>
    </row>
    <row r="52" spans="2:10">
      <c r="B52" s="58">
        <v>38</v>
      </c>
      <c r="C52" s="59"/>
      <c r="D52" s="187" t="s">
        <v>480</v>
      </c>
      <c r="E52" s="182" t="s">
        <v>37</v>
      </c>
      <c r="F52" s="183">
        <v>260</v>
      </c>
      <c r="G52" s="33"/>
      <c r="H52" s="34"/>
    </row>
    <row r="53" spans="2:10">
      <c r="B53" s="58">
        <v>39</v>
      </c>
      <c r="C53" s="59"/>
      <c r="D53" s="187" t="s">
        <v>481</v>
      </c>
      <c r="E53" s="182" t="s">
        <v>37</v>
      </c>
      <c r="F53" s="183">
        <v>26</v>
      </c>
      <c r="G53" s="33"/>
      <c r="H53" s="34"/>
    </row>
    <row r="54" spans="2:10">
      <c r="B54" s="58">
        <v>40</v>
      </c>
      <c r="C54" s="59"/>
      <c r="D54" s="187" t="s">
        <v>482</v>
      </c>
      <c r="E54" s="184" t="s">
        <v>45</v>
      </c>
      <c r="F54" s="183">
        <v>52</v>
      </c>
      <c r="G54" s="33"/>
      <c r="H54" s="34"/>
    </row>
    <row r="55" spans="2:10">
      <c r="B55" s="58">
        <v>41</v>
      </c>
      <c r="C55" s="59"/>
      <c r="D55" s="187" t="s">
        <v>483</v>
      </c>
      <c r="E55" s="184" t="s">
        <v>45</v>
      </c>
      <c r="F55" s="183">
        <v>44</v>
      </c>
      <c r="G55" s="33"/>
      <c r="H55" s="34"/>
    </row>
    <row r="56" spans="2:10" ht="25.5">
      <c r="B56" s="58">
        <v>42</v>
      </c>
      <c r="C56" s="59"/>
      <c r="D56" s="187" t="s">
        <v>484</v>
      </c>
      <c r="E56" s="182" t="s">
        <v>37</v>
      </c>
      <c r="F56" s="183">
        <v>26</v>
      </c>
      <c r="G56" s="33"/>
      <c r="H56" s="34"/>
    </row>
    <row r="57" spans="2:10" s="13" customFormat="1">
      <c r="B57" s="18"/>
      <c r="C57" s="19"/>
      <c r="D57" s="20"/>
      <c r="E57" s="21"/>
      <c r="F57" s="31"/>
      <c r="G57" s="35"/>
      <c r="H57" s="36"/>
    </row>
    <row r="58" spans="2:10" ht="15">
      <c r="B58" s="9"/>
      <c r="C58" s="9"/>
      <c r="D58" s="14"/>
      <c r="E58" s="14" t="s">
        <v>6</v>
      </c>
      <c r="F58" s="32"/>
      <c r="G58" s="33"/>
      <c r="H58" s="34"/>
    </row>
    <row r="60" spans="2:10" s="15" customFormat="1" ht="12.75" customHeight="1">
      <c r="C60" s="16" t="str">
        <f>'1,1'!C28</f>
        <v>Piezīmes:</v>
      </c>
    </row>
    <row r="61" spans="2:10" s="15" customFormat="1" ht="45" customHeight="1">
      <c r="B61"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61" s="265"/>
      <c r="D61" s="265"/>
      <c r="E61" s="265"/>
      <c r="F61" s="265"/>
      <c r="G61" s="265"/>
      <c r="H61" s="265"/>
    </row>
    <row r="62" spans="2:10" s="15" customFormat="1" ht="96" customHeight="1">
      <c r="B62" s="265"/>
      <c r="C62" s="265"/>
      <c r="D62" s="265"/>
      <c r="E62" s="265"/>
      <c r="F62" s="265"/>
      <c r="G62" s="265"/>
      <c r="H62" s="265"/>
      <c r="I62" s="265"/>
      <c r="J62" s="265"/>
    </row>
    <row r="63" spans="2:10" s="15" customFormat="1" ht="12.75" customHeight="1">
      <c r="C63" s="17"/>
    </row>
    <row r="64" spans="2:10">
      <c r="B64" s="2" t="s">
        <v>0</v>
      </c>
    </row>
    <row r="65" spans="2:5" ht="14.25" customHeight="1">
      <c r="D65" s="22" t="s">
        <v>1</v>
      </c>
    </row>
    <row r="66" spans="2:5">
      <c r="D66" s="23" t="s">
        <v>10</v>
      </c>
      <c r="E66" s="24"/>
    </row>
    <row r="69" spans="2:5">
      <c r="B69" s="37" t="str">
        <f>'1,1'!B37</f>
        <v>Pārbaudīja:</v>
      </c>
      <c r="C69" s="38"/>
      <c r="D69" s="39"/>
    </row>
    <row r="70" spans="2:5">
      <c r="B70" s="38"/>
      <c r="C70" s="40"/>
      <c r="D70" s="22" t="str">
        <f>'1,1'!D38</f>
        <v>Dzintra Cīrule</v>
      </c>
    </row>
    <row r="71" spans="2:5">
      <c r="B71" s="38"/>
      <c r="C71" s="41"/>
      <c r="D71" s="23" t="str">
        <f>'1,1'!D39</f>
        <v>Sertifikāta Nr.10-0363</v>
      </c>
    </row>
  </sheetData>
  <mergeCells count="15">
    <mergeCell ref="B62:H62"/>
    <mergeCell ref="I62:J62"/>
    <mergeCell ref="B11:B12"/>
    <mergeCell ref="C11:C12"/>
    <mergeCell ref="D11:D12"/>
    <mergeCell ref="E11:E12"/>
    <mergeCell ref="F11:F12"/>
    <mergeCell ref="B61:H61"/>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67"/>
  <sheetViews>
    <sheetView showZeros="0" tabSelected="1" view="pageBreakPreview" topLeftCell="A10" zoomScaleNormal="100" zoomScaleSheetLayoutView="100" workbookViewId="0">
      <selection activeCell="D31" sqref="D31"/>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2,12</v>
      </c>
      <c r="F1" s="25"/>
      <c r="G1" s="25"/>
      <c r="H1" s="25"/>
    </row>
    <row r="2" spans="2:8" s="6" customFormat="1" ht="15">
      <c r="B2" s="268" t="str">
        <f>D13</f>
        <v>Medicīnas gāzu sistēma</v>
      </c>
      <c r="C2" s="268"/>
      <c r="D2" s="268"/>
      <c r="E2" s="268"/>
      <c r="F2" s="268"/>
      <c r="G2" s="268"/>
      <c r="H2" s="268"/>
    </row>
    <row r="3" spans="2:8" ht="47.25" customHeight="1">
      <c r="B3" s="3" t="s">
        <v>2</v>
      </c>
      <c r="D3" s="275" t="str">
        <f>'1,1'!D3</f>
        <v>Nacionālais rehabilitācjas centrs "Vaivari"</v>
      </c>
      <c r="E3" s="275"/>
      <c r="F3" s="275"/>
      <c r="G3" s="275"/>
      <c r="H3" s="275"/>
    </row>
    <row r="4" spans="2:8"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33.7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27"/>
      <c r="C13" s="28"/>
      <c r="D13" s="276" t="s">
        <v>33</v>
      </c>
      <c r="E13" s="277"/>
      <c r="F13" s="30"/>
      <c r="G13" s="33"/>
      <c r="H13" s="34"/>
    </row>
    <row r="14" spans="2:8" ht="15.75">
      <c r="B14" s="58"/>
      <c r="C14" s="59"/>
      <c r="D14" s="60" t="s">
        <v>53</v>
      </c>
      <c r="E14" s="61"/>
      <c r="F14" s="62"/>
      <c r="G14" s="33"/>
      <c r="H14" s="34"/>
    </row>
    <row r="15" spans="2:8" ht="18" customHeight="1">
      <c r="B15" s="58">
        <v>1</v>
      </c>
      <c r="C15" s="59"/>
      <c r="D15" s="181" t="s">
        <v>485</v>
      </c>
      <c r="E15" s="182" t="s">
        <v>37</v>
      </c>
      <c r="F15" s="183">
        <v>150</v>
      </c>
      <c r="G15" s="33"/>
      <c r="H15" s="34"/>
    </row>
    <row r="16" spans="2:8" ht="18" customHeight="1">
      <c r="B16" s="58">
        <v>2</v>
      </c>
      <c r="C16" s="59"/>
      <c r="D16" s="181" t="s">
        <v>486</v>
      </c>
      <c r="E16" s="182" t="s">
        <v>37</v>
      </c>
      <c r="F16" s="183">
        <v>30</v>
      </c>
      <c r="G16" s="33"/>
      <c r="H16" s="34"/>
    </row>
    <row r="17" spans="2:8" ht="18" customHeight="1">
      <c r="B17" s="58">
        <v>3</v>
      </c>
      <c r="C17" s="59"/>
      <c r="D17" s="181" t="s">
        <v>487</v>
      </c>
      <c r="E17" s="182" t="s">
        <v>37</v>
      </c>
      <c r="F17" s="183">
        <v>48</v>
      </c>
      <c r="G17" s="33"/>
      <c r="H17" s="34"/>
    </row>
    <row r="18" spans="2:8" ht="18" customHeight="1">
      <c r="B18" s="58">
        <v>4</v>
      </c>
      <c r="C18" s="59"/>
      <c r="D18" s="181" t="s">
        <v>488</v>
      </c>
      <c r="E18" s="182" t="s">
        <v>37</v>
      </c>
      <c r="F18" s="183">
        <v>30</v>
      </c>
      <c r="G18" s="33"/>
      <c r="H18" s="34"/>
    </row>
    <row r="19" spans="2:8" ht="18" customHeight="1">
      <c r="B19" s="58">
        <v>5</v>
      </c>
      <c r="C19" s="59"/>
      <c r="D19" s="181" t="s">
        <v>489</v>
      </c>
      <c r="E19" s="182" t="s">
        <v>62</v>
      </c>
      <c r="F19" s="183">
        <v>115</v>
      </c>
      <c r="G19" s="33"/>
      <c r="H19" s="34"/>
    </row>
    <row r="20" spans="2:8" ht="18" customHeight="1">
      <c r="B20" s="58">
        <v>6</v>
      </c>
      <c r="C20" s="59"/>
      <c r="D20" s="181" t="s">
        <v>490</v>
      </c>
      <c r="E20" s="182" t="s">
        <v>45</v>
      </c>
      <c r="F20" s="183">
        <v>10</v>
      </c>
      <c r="G20" s="33"/>
      <c r="H20" s="34"/>
    </row>
    <row r="21" spans="2:8" ht="18" customHeight="1">
      <c r="B21" s="58">
        <v>7</v>
      </c>
      <c r="C21" s="59"/>
      <c r="D21" s="181" t="s">
        <v>491</v>
      </c>
      <c r="E21" s="182" t="s">
        <v>45</v>
      </c>
      <c r="F21" s="183">
        <v>4</v>
      </c>
      <c r="G21" s="33"/>
      <c r="H21" s="34"/>
    </row>
    <row r="22" spans="2:8" ht="18" customHeight="1">
      <c r="B22" s="58">
        <v>8</v>
      </c>
      <c r="C22" s="59"/>
      <c r="D22" s="181" t="s">
        <v>492</v>
      </c>
      <c r="E22" s="182" t="s">
        <v>45</v>
      </c>
      <c r="F22" s="183">
        <v>7</v>
      </c>
      <c r="G22" s="33"/>
      <c r="H22" s="34"/>
    </row>
    <row r="23" spans="2:8" ht="18" customHeight="1">
      <c r="B23" s="58">
        <v>9</v>
      </c>
      <c r="C23" s="59"/>
      <c r="D23" s="181" t="s">
        <v>493</v>
      </c>
      <c r="E23" s="182" t="s">
        <v>45</v>
      </c>
      <c r="F23" s="183">
        <v>75</v>
      </c>
      <c r="G23" s="33"/>
      <c r="H23" s="34"/>
    </row>
    <row r="24" spans="2:8" ht="18" customHeight="1">
      <c r="B24" s="58">
        <v>10</v>
      </c>
      <c r="C24" s="59"/>
      <c r="D24" s="181" t="s">
        <v>494</v>
      </c>
      <c r="E24" s="182" t="s">
        <v>45</v>
      </c>
      <c r="F24" s="183">
        <v>15</v>
      </c>
      <c r="G24" s="33"/>
      <c r="H24" s="34"/>
    </row>
    <row r="25" spans="2:8" ht="18" customHeight="1">
      <c r="B25" s="58">
        <v>11</v>
      </c>
      <c r="C25" s="59"/>
      <c r="D25" s="181" t="s">
        <v>495</v>
      </c>
      <c r="E25" s="182" t="s">
        <v>45</v>
      </c>
      <c r="F25" s="183">
        <v>24</v>
      </c>
      <c r="G25" s="33"/>
      <c r="H25" s="34"/>
    </row>
    <row r="26" spans="2:8" ht="18" customHeight="1">
      <c r="B26" s="58">
        <v>12</v>
      </c>
      <c r="C26" s="59"/>
      <c r="D26" s="181" t="s">
        <v>496</v>
      </c>
      <c r="E26" s="182" t="s">
        <v>45</v>
      </c>
      <c r="F26" s="183">
        <v>15</v>
      </c>
      <c r="G26" s="33"/>
      <c r="H26" s="34"/>
    </row>
    <row r="27" spans="2:8" ht="18" customHeight="1">
      <c r="B27" s="58">
        <v>13</v>
      </c>
      <c r="C27" s="59"/>
      <c r="D27" s="181" t="s">
        <v>497</v>
      </c>
      <c r="E27" s="182" t="s">
        <v>45</v>
      </c>
      <c r="F27" s="183">
        <v>1</v>
      </c>
      <c r="G27" s="33"/>
      <c r="H27" s="34"/>
    </row>
    <row r="28" spans="2:8" ht="18" customHeight="1">
      <c r="B28" s="58">
        <v>14</v>
      </c>
      <c r="C28" s="59"/>
      <c r="D28" s="181" t="s">
        <v>498</v>
      </c>
      <c r="E28" s="182" t="s">
        <v>45</v>
      </c>
      <c r="F28" s="183">
        <v>5</v>
      </c>
      <c r="G28" s="33"/>
      <c r="H28" s="34"/>
    </row>
    <row r="29" spans="2:8" ht="18" customHeight="1">
      <c r="B29" s="58">
        <v>15</v>
      </c>
      <c r="C29" s="59"/>
      <c r="D29" s="187" t="s">
        <v>499</v>
      </c>
      <c r="E29" s="182" t="s">
        <v>45</v>
      </c>
      <c r="F29" s="183">
        <v>3</v>
      </c>
      <c r="G29" s="33"/>
      <c r="H29" s="34"/>
    </row>
    <row r="30" spans="2:8" ht="18" customHeight="1">
      <c r="B30" s="58">
        <v>16</v>
      </c>
      <c r="C30" s="59"/>
      <c r="D30" s="187" t="s">
        <v>500</v>
      </c>
      <c r="E30" s="182" t="s">
        <v>45</v>
      </c>
      <c r="F30" s="183">
        <v>10</v>
      </c>
      <c r="G30" s="33"/>
      <c r="H30" s="34"/>
    </row>
    <row r="31" spans="2:8" ht="18" customHeight="1">
      <c r="B31" s="58">
        <v>17</v>
      </c>
      <c r="C31" s="59"/>
      <c r="D31" s="187" t="s">
        <v>501</v>
      </c>
      <c r="E31" s="182" t="s">
        <v>45</v>
      </c>
      <c r="F31" s="183">
        <v>15</v>
      </c>
      <c r="G31" s="33"/>
      <c r="H31" s="34"/>
    </row>
    <row r="32" spans="2:8" ht="18" customHeight="1">
      <c r="B32" s="58">
        <v>18</v>
      </c>
      <c r="C32" s="59"/>
      <c r="D32" s="187" t="s">
        <v>502</v>
      </c>
      <c r="E32" s="182" t="s">
        <v>45</v>
      </c>
      <c r="F32" s="183">
        <v>5</v>
      </c>
      <c r="G32" s="33"/>
      <c r="H32" s="34"/>
    </row>
    <row r="33" spans="2:8" ht="18" customHeight="1">
      <c r="B33" s="58">
        <v>19</v>
      </c>
      <c r="C33" s="59"/>
      <c r="D33" s="187" t="s">
        <v>503</v>
      </c>
      <c r="E33" s="182" t="s">
        <v>45</v>
      </c>
      <c r="F33" s="183">
        <v>7</v>
      </c>
      <c r="G33" s="33"/>
      <c r="H33" s="34"/>
    </row>
    <row r="34" spans="2:8" ht="18" customHeight="1">
      <c r="B34" s="58">
        <v>20</v>
      </c>
      <c r="C34" s="59"/>
      <c r="D34" s="187" t="s">
        <v>504</v>
      </c>
      <c r="E34" s="182" t="s">
        <v>45</v>
      </c>
      <c r="F34" s="183">
        <v>130</v>
      </c>
      <c r="G34" s="33"/>
      <c r="H34" s="34"/>
    </row>
    <row r="35" spans="2:8" ht="18" customHeight="1">
      <c r="B35" s="58">
        <v>21</v>
      </c>
      <c r="C35" s="59"/>
      <c r="D35" s="187" t="s">
        <v>505</v>
      </c>
      <c r="E35" s="182" t="s">
        <v>45</v>
      </c>
      <c r="F35" s="183">
        <v>130</v>
      </c>
      <c r="G35" s="33"/>
      <c r="H35" s="34"/>
    </row>
    <row r="36" spans="2:8" ht="18" customHeight="1">
      <c r="B36" s="58">
        <v>22</v>
      </c>
      <c r="C36" s="59"/>
      <c r="D36" s="187" t="s">
        <v>506</v>
      </c>
      <c r="E36" s="182" t="s">
        <v>45</v>
      </c>
      <c r="F36" s="183">
        <v>130</v>
      </c>
      <c r="G36" s="33"/>
      <c r="H36" s="34"/>
    </row>
    <row r="37" spans="2:8" ht="18" customHeight="1">
      <c r="B37" s="58">
        <v>23</v>
      </c>
      <c r="C37" s="59"/>
      <c r="D37" s="187" t="s">
        <v>507</v>
      </c>
      <c r="E37" s="182" t="s">
        <v>37</v>
      </c>
      <c r="F37" s="183">
        <v>130</v>
      </c>
      <c r="G37" s="33"/>
      <c r="H37" s="34"/>
    </row>
    <row r="38" spans="2:8" ht="25.5">
      <c r="B38" s="58">
        <v>24</v>
      </c>
      <c r="C38" s="59"/>
      <c r="D38" s="187" t="s">
        <v>508</v>
      </c>
      <c r="E38" s="182" t="s">
        <v>45</v>
      </c>
      <c r="F38" s="183">
        <v>1</v>
      </c>
      <c r="G38" s="33"/>
      <c r="H38" s="34"/>
    </row>
    <row r="39" spans="2:8" ht="25.5">
      <c r="B39" s="58">
        <v>25</v>
      </c>
      <c r="C39" s="59"/>
      <c r="D39" s="187" t="s">
        <v>509</v>
      </c>
      <c r="E39" s="182" t="s">
        <v>45</v>
      </c>
      <c r="F39" s="183">
        <v>11</v>
      </c>
      <c r="G39" s="33"/>
      <c r="H39" s="34"/>
    </row>
    <row r="40" spans="2:8" ht="25.5">
      <c r="B40" s="58">
        <v>26</v>
      </c>
      <c r="C40" s="59"/>
      <c r="D40" s="187" t="s">
        <v>510</v>
      </c>
      <c r="E40" s="182" t="s">
        <v>45</v>
      </c>
      <c r="F40" s="183">
        <v>10</v>
      </c>
      <c r="G40" s="33"/>
      <c r="H40" s="34"/>
    </row>
    <row r="41" spans="2:8" ht="25.5">
      <c r="B41" s="58">
        <v>27</v>
      </c>
      <c r="C41" s="59"/>
      <c r="D41" s="187" t="s">
        <v>511</v>
      </c>
      <c r="E41" s="182" t="s">
        <v>45</v>
      </c>
      <c r="F41" s="183">
        <v>1</v>
      </c>
      <c r="G41" s="33"/>
      <c r="H41" s="34"/>
    </row>
    <row r="42" spans="2:8" ht="25.5">
      <c r="B42" s="58">
        <v>28</v>
      </c>
      <c r="C42" s="59"/>
      <c r="D42" s="187" t="s">
        <v>512</v>
      </c>
      <c r="E42" s="182" t="s">
        <v>45</v>
      </c>
      <c r="F42" s="183">
        <v>2</v>
      </c>
      <c r="G42" s="33"/>
      <c r="H42" s="34"/>
    </row>
    <row r="43" spans="2:8" ht="25.5">
      <c r="B43" s="58">
        <v>29</v>
      </c>
      <c r="C43" s="59"/>
      <c r="D43" s="187" t="s">
        <v>513</v>
      </c>
      <c r="E43" s="182" t="s">
        <v>45</v>
      </c>
      <c r="F43" s="183">
        <v>2</v>
      </c>
      <c r="G43" s="33"/>
      <c r="H43" s="34"/>
    </row>
    <row r="44" spans="2:8" ht="25.5">
      <c r="B44" s="58">
        <v>30</v>
      </c>
      <c r="C44" s="59"/>
      <c r="D44" s="187" t="s">
        <v>514</v>
      </c>
      <c r="E44" s="182" t="s">
        <v>45</v>
      </c>
      <c r="F44" s="183">
        <v>1</v>
      </c>
      <c r="G44" s="33"/>
      <c r="H44" s="34"/>
    </row>
    <row r="45" spans="2:8">
      <c r="B45" s="58">
        <v>31</v>
      </c>
      <c r="C45" s="59"/>
      <c r="D45" s="187" t="s">
        <v>515</v>
      </c>
      <c r="E45" s="182" t="s">
        <v>45</v>
      </c>
      <c r="F45" s="183">
        <v>21</v>
      </c>
      <c r="G45" s="33"/>
      <c r="H45" s="34"/>
    </row>
    <row r="46" spans="2:8">
      <c r="B46" s="58">
        <v>32</v>
      </c>
      <c r="C46" s="59"/>
      <c r="D46" s="187" t="s">
        <v>516</v>
      </c>
      <c r="E46" s="182" t="s">
        <v>45</v>
      </c>
      <c r="F46" s="183">
        <v>2</v>
      </c>
      <c r="G46" s="33"/>
      <c r="H46" s="34"/>
    </row>
    <row r="47" spans="2:8">
      <c r="B47" s="58">
        <v>33</v>
      </c>
      <c r="C47" s="59"/>
      <c r="D47" s="187" t="s">
        <v>517</v>
      </c>
      <c r="E47" s="186" t="s">
        <v>62</v>
      </c>
      <c r="F47" s="183">
        <v>1</v>
      </c>
      <c r="G47" s="33"/>
      <c r="H47" s="34"/>
    </row>
    <row r="48" spans="2:8">
      <c r="B48" s="58">
        <v>34</v>
      </c>
      <c r="C48" s="59"/>
      <c r="D48" s="187" t="s">
        <v>518</v>
      </c>
      <c r="E48" s="182" t="s">
        <v>45</v>
      </c>
      <c r="F48" s="183">
        <v>2</v>
      </c>
      <c r="G48" s="33"/>
      <c r="H48" s="34"/>
    </row>
    <row r="49" spans="2:10">
      <c r="B49" s="58">
        <v>35</v>
      </c>
      <c r="C49" s="59"/>
      <c r="D49" s="187" t="s">
        <v>519</v>
      </c>
      <c r="E49" s="182" t="s">
        <v>45</v>
      </c>
      <c r="F49" s="183">
        <v>1</v>
      </c>
      <c r="G49" s="33"/>
      <c r="H49" s="34"/>
    </row>
    <row r="50" spans="2:10">
      <c r="B50" s="58">
        <v>36</v>
      </c>
      <c r="C50" s="59"/>
      <c r="D50" s="187" t="s">
        <v>520</v>
      </c>
      <c r="E50" s="182" t="s">
        <v>277</v>
      </c>
      <c r="F50" s="183">
        <v>2</v>
      </c>
      <c r="G50" s="33"/>
      <c r="H50" s="34"/>
    </row>
    <row r="51" spans="2:10" ht="25.5">
      <c r="B51" s="58">
        <v>37</v>
      </c>
      <c r="C51" s="59"/>
      <c r="D51" s="187" t="s">
        <v>521</v>
      </c>
      <c r="E51" s="186" t="s">
        <v>62</v>
      </c>
      <c r="F51" s="183">
        <v>1</v>
      </c>
      <c r="G51" s="33"/>
      <c r="H51" s="34"/>
    </row>
    <row r="52" spans="2:10" ht="38.25">
      <c r="B52" s="58">
        <v>38</v>
      </c>
      <c r="C52" s="59"/>
      <c r="D52" s="187" t="s">
        <v>522</v>
      </c>
      <c r="E52" s="186" t="s">
        <v>62</v>
      </c>
      <c r="F52" s="183">
        <v>1</v>
      </c>
      <c r="G52" s="33"/>
      <c r="H52" s="34"/>
    </row>
    <row r="53" spans="2:10" s="13" customFormat="1">
      <c r="B53" s="18"/>
      <c r="C53" s="19"/>
      <c r="D53" s="20"/>
      <c r="E53" s="21"/>
      <c r="F53" s="31"/>
      <c r="G53" s="35"/>
      <c r="H53" s="36"/>
    </row>
    <row r="54" spans="2:10" ht="15">
      <c r="B54" s="9"/>
      <c r="C54" s="9"/>
      <c r="D54" s="14"/>
      <c r="E54" s="14" t="s">
        <v>6</v>
      </c>
      <c r="F54" s="32"/>
      <c r="G54" s="33"/>
      <c r="H54" s="34"/>
    </row>
    <row r="56" spans="2:10" s="15" customFormat="1" ht="12.75" customHeight="1">
      <c r="C56" s="16" t="str">
        <f>'1,1'!C28</f>
        <v>Piezīmes:</v>
      </c>
    </row>
    <row r="57" spans="2:10" s="15" customFormat="1" ht="45" customHeight="1">
      <c r="B57"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57" s="265"/>
      <c r="D57" s="265"/>
      <c r="E57" s="265"/>
      <c r="F57" s="265"/>
      <c r="G57" s="265"/>
      <c r="H57" s="265"/>
    </row>
    <row r="58" spans="2:10" s="15" customFormat="1" ht="96" customHeight="1">
      <c r="B58" s="265"/>
      <c r="C58" s="265"/>
      <c r="D58" s="265"/>
      <c r="E58" s="265"/>
      <c r="F58" s="265"/>
      <c r="G58" s="265"/>
      <c r="H58" s="265"/>
      <c r="I58" s="265"/>
      <c r="J58" s="265"/>
    </row>
    <row r="59" spans="2:10" s="15" customFormat="1" ht="12.75" customHeight="1">
      <c r="C59" s="17"/>
    </row>
    <row r="60" spans="2:10">
      <c r="B60" s="2" t="s">
        <v>0</v>
      </c>
    </row>
    <row r="61" spans="2:10" ht="14.25" customHeight="1">
      <c r="D61" s="22" t="s">
        <v>1</v>
      </c>
    </row>
    <row r="62" spans="2:10">
      <c r="D62" s="23" t="s">
        <v>10</v>
      </c>
      <c r="E62" s="24"/>
    </row>
    <row r="65" spans="2:4">
      <c r="B65" s="37" t="str">
        <f>'1,1'!B37</f>
        <v>Pārbaudīja:</v>
      </c>
      <c r="C65" s="38"/>
      <c r="D65" s="39"/>
    </row>
    <row r="66" spans="2:4">
      <c r="B66" s="38"/>
      <c r="C66" s="40"/>
      <c r="D66" s="22" t="str">
        <f>'1,1'!D38</f>
        <v>Dzintra Cīrule</v>
      </c>
    </row>
    <row r="67" spans="2:4">
      <c r="B67" s="38"/>
      <c r="C67" s="41"/>
      <c r="D67" s="23" t="str">
        <f>'1,1'!D39</f>
        <v>Sertifikāta Nr.10-0363</v>
      </c>
    </row>
  </sheetData>
  <mergeCells count="15">
    <mergeCell ref="B58:H58"/>
    <mergeCell ref="I58:J58"/>
    <mergeCell ref="B11:B12"/>
    <mergeCell ref="C11:C12"/>
    <mergeCell ref="D11:D12"/>
    <mergeCell ref="E11:E12"/>
    <mergeCell ref="F11:F12"/>
    <mergeCell ref="B57:H57"/>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57"/>
  <sheetViews>
    <sheetView showZeros="0" view="pageBreakPreview" topLeftCell="A31" zoomScale="80" zoomScaleNormal="100" zoomScaleSheetLayoutView="80" workbookViewId="0">
      <selection activeCell="H20" sqref="H20"/>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1,2</v>
      </c>
      <c r="F1" s="25"/>
      <c r="G1" s="25"/>
      <c r="H1" s="25"/>
    </row>
    <row r="2" spans="2:8" s="6" customFormat="1" ht="15">
      <c r="B2" s="268" t="str">
        <f>D13</f>
        <v>Sienas</v>
      </c>
      <c r="C2" s="268"/>
      <c r="D2" s="268"/>
      <c r="E2" s="268"/>
      <c r="F2" s="268"/>
      <c r="G2" s="268"/>
      <c r="H2" s="268"/>
    </row>
    <row r="3" spans="2:8" ht="47.25" customHeight="1">
      <c r="B3" s="3" t="s">
        <v>2</v>
      </c>
      <c r="D3" s="275" t="str">
        <f>'1,1'!D3</f>
        <v>Nacionālais rehabilitācjas centrs "Vaivari"</v>
      </c>
      <c r="E3" s="275"/>
      <c r="F3" s="275"/>
      <c r="G3" s="275"/>
      <c r="H3" s="275"/>
    </row>
    <row r="4" spans="2:8" ht="60.2"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33.7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189"/>
      <c r="C13" s="204">
        <v>0</v>
      </c>
      <c r="D13" s="191" t="s">
        <v>623</v>
      </c>
      <c r="E13" s="179"/>
      <c r="F13" s="180"/>
      <c r="G13" s="33"/>
      <c r="H13" s="34"/>
    </row>
    <row r="14" spans="2:8">
      <c r="B14" s="192">
        <v>0</v>
      </c>
      <c r="C14" s="193"/>
      <c r="D14" s="205" t="s">
        <v>538</v>
      </c>
      <c r="E14" s="193"/>
      <c r="F14" s="193"/>
      <c r="G14" s="33"/>
      <c r="H14" s="34"/>
    </row>
    <row r="15" spans="2:8" ht="15">
      <c r="B15" s="192">
        <v>0</v>
      </c>
      <c r="C15" s="193"/>
      <c r="D15" s="206" t="s">
        <v>539</v>
      </c>
      <c r="E15" s="193"/>
      <c r="F15" s="193"/>
      <c r="G15" s="33"/>
      <c r="H15" s="34"/>
    </row>
    <row r="16" spans="2:8" ht="38.25">
      <c r="B16" s="192">
        <v>1</v>
      </c>
      <c r="C16" s="193"/>
      <c r="D16" s="194" t="s">
        <v>540</v>
      </c>
      <c r="E16" s="193" t="s">
        <v>528</v>
      </c>
      <c r="F16" s="193">
        <v>87.4</v>
      </c>
      <c r="G16" s="33"/>
      <c r="H16" s="34"/>
    </row>
    <row r="17" spans="2:8" ht="25.5">
      <c r="B17" s="192">
        <v>2</v>
      </c>
      <c r="C17" s="193"/>
      <c r="D17" s="194" t="s">
        <v>541</v>
      </c>
      <c r="E17" s="193" t="s">
        <v>528</v>
      </c>
      <c r="F17" s="193">
        <v>87.4</v>
      </c>
      <c r="G17" s="33"/>
      <c r="H17" s="34"/>
    </row>
    <row r="18" spans="2:8" ht="25.5">
      <c r="B18" s="192">
        <v>3</v>
      </c>
      <c r="C18" s="193"/>
      <c r="D18" s="194" t="s">
        <v>542</v>
      </c>
      <c r="E18" s="193" t="s">
        <v>528</v>
      </c>
      <c r="F18" s="193">
        <v>87.4</v>
      </c>
      <c r="G18" s="33"/>
      <c r="H18" s="34"/>
    </row>
    <row r="19" spans="2:8" ht="25.5">
      <c r="B19" s="192">
        <v>4</v>
      </c>
      <c r="C19" s="193"/>
      <c r="D19" s="194" t="s">
        <v>542</v>
      </c>
      <c r="E19" s="193" t="s">
        <v>528</v>
      </c>
      <c r="F19" s="193">
        <v>87.4</v>
      </c>
      <c r="G19" s="33"/>
      <c r="H19" s="34"/>
    </row>
    <row r="20" spans="2:8" ht="15">
      <c r="B20" s="192">
        <v>0</v>
      </c>
      <c r="C20" s="193"/>
      <c r="D20" s="206" t="s">
        <v>543</v>
      </c>
      <c r="E20" s="193"/>
      <c r="F20" s="193"/>
      <c r="G20" s="33"/>
      <c r="H20" s="34"/>
    </row>
    <row r="21" spans="2:8" ht="38.25">
      <c r="B21" s="192">
        <v>5</v>
      </c>
      <c r="C21" s="193"/>
      <c r="D21" s="194" t="s">
        <v>540</v>
      </c>
      <c r="E21" s="193" t="s">
        <v>528</v>
      </c>
      <c r="F21" s="193">
        <v>163</v>
      </c>
      <c r="G21" s="33"/>
      <c r="H21" s="34"/>
    </row>
    <row r="22" spans="2:8" ht="25.5">
      <c r="B22" s="192">
        <v>6</v>
      </c>
      <c r="C22" s="193"/>
      <c r="D22" s="194" t="s">
        <v>541</v>
      </c>
      <c r="E22" s="193" t="s">
        <v>528</v>
      </c>
      <c r="F22" s="193">
        <v>163</v>
      </c>
      <c r="G22" s="33"/>
      <c r="H22" s="34"/>
    </row>
    <row r="23" spans="2:8" ht="25.5">
      <c r="B23" s="192">
        <v>7</v>
      </c>
      <c r="C23" s="193"/>
      <c r="D23" s="194" t="s">
        <v>544</v>
      </c>
      <c r="E23" s="193" t="s">
        <v>528</v>
      </c>
      <c r="F23" s="193">
        <v>163</v>
      </c>
      <c r="G23" s="33"/>
      <c r="H23" s="34"/>
    </row>
    <row r="24" spans="2:8" ht="25.5">
      <c r="B24" s="192">
        <v>8</v>
      </c>
      <c r="C24" s="193"/>
      <c r="D24" s="194" t="s">
        <v>545</v>
      </c>
      <c r="E24" s="193" t="s">
        <v>528</v>
      </c>
      <c r="F24" s="193">
        <v>163</v>
      </c>
      <c r="G24" s="33"/>
      <c r="H24" s="34"/>
    </row>
    <row r="25" spans="2:8" ht="15">
      <c r="B25" s="192">
        <v>0</v>
      </c>
      <c r="C25" s="193"/>
      <c r="D25" s="206" t="s">
        <v>546</v>
      </c>
      <c r="E25" s="193"/>
      <c r="F25" s="193"/>
      <c r="G25" s="33"/>
      <c r="H25" s="34"/>
    </row>
    <row r="26" spans="2:8" ht="38.25">
      <c r="B26" s="192">
        <v>9</v>
      </c>
      <c r="C26" s="193"/>
      <c r="D26" s="194" t="s">
        <v>547</v>
      </c>
      <c r="E26" s="193" t="s">
        <v>528</v>
      </c>
      <c r="F26" s="193">
        <v>57.3</v>
      </c>
      <c r="G26" s="33"/>
      <c r="H26" s="34"/>
    </row>
    <row r="27" spans="2:8" ht="25.5">
      <c r="B27" s="192">
        <v>10</v>
      </c>
      <c r="C27" s="193"/>
      <c r="D27" s="194" t="s">
        <v>548</v>
      </c>
      <c r="E27" s="193" t="s">
        <v>528</v>
      </c>
      <c r="F27" s="193">
        <f>F28</f>
        <v>57.3</v>
      </c>
      <c r="G27" s="33"/>
      <c r="H27" s="34"/>
    </row>
    <row r="28" spans="2:8" ht="25.5">
      <c r="B28" s="192">
        <v>11</v>
      </c>
      <c r="C28" s="193"/>
      <c r="D28" s="194" t="s">
        <v>549</v>
      </c>
      <c r="E28" s="193" t="s">
        <v>528</v>
      </c>
      <c r="F28" s="193">
        <v>57.3</v>
      </c>
      <c r="G28" s="33"/>
      <c r="H28" s="34"/>
    </row>
    <row r="29" spans="2:8" ht="15">
      <c r="B29" s="192">
        <v>0</v>
      </c>
      <c r="C29" s="193"/>
      <c r="D29" s="206" t="s">
        <v>550</v>
      </c>
      <c r="E29" s="193"/>
      <c r="F29" s="193"/>
      <c r="G29" s="33"/>
      <c r="H29" s="34"/>
    </row>
    <row r="30" spans="2:8" ht="38.25">
      <c r="B30" s="192">
        <v>12</v>
      </c>
      <c r="C30" s="193"/>
      <c r="D30" s="194" t="s">
        <v>540</v>
      </c>
      <c r="E30" s="193" t="s">
        <v>528</v>
      </c>
      <c r="F30" s="193">
        <v>36.4</v>
      </c>
      <c r="G30" s="33"/>
      <c r="H30" s="34"/>
    </row>
    <row r="31" spans="2:8" ht="38.25">
      <c r="B31" s="192">
        <v>13</v>
      </c>
      <c r="C31" s="193"/>
      <c r="D31" s="194" t="s">
        <v>540</v>
      </c>
      <c r="E31" s="193" t="s">
        <v>528</v>
      </c>
      <c r="F31" s="193">
        <v>36.4</v>
      </c>
      <c r="G31" s="33"/>
      <c r="H31" s="34"/>
    </row>
    <row r="32" spans="2:8" ht="25.5">
      <c r="B32" s="192">
        <v>14</v>
      </c>
      <c r="C32" s="193"/>
      <c r="D32" s="194" t="s">
        <v>541</v>
      </c>
      <c r="E32" s="193" t="s">
        <v>528</v>
      </c>
      <c r="F32" s="193">
        <v>36.4</v>
      </c>
      <c r="G32" s="33"/>
      <c r="H32" s="34"/>
    </row>
    <row r="33" spans="2:10" ht="25.5">
      <c r="B33" s="192">
        <v>15</v>
      </c>
      <c r="C33" s="193"/>
      <c r="D33" s="194" t="s">
        <v>541</v>
      </c>
      <c r="E33" s="193" t="s">
        <v>528</v>
      </c>
      <c r="F33" s="193">
        <v>36.4</v>
      </c>
      <c r="G33" s="33"/>
      <c r="H33" s="34"/>
    </row>
    <row r="34" spans="2:10" ht="25.5">
      <c r="B34" s="192">
        <v>16</v>
      </c>
      <c r="C34" s="193"/>
      <c r="D34" s="194" t="s">
        <v>544</v>
      </c>
      <c r="E34" s="193" t="s">
        <v>528</v>
      </c>
      <c r="F34" s="193">
        <v>36.4</v>
      </c>
      <c r="G34" s="33"/>
      <c r="H34" s="34"/>
    </row>
    <row r="35" spans="2:10" ht="25.5">
      <c r="B35" s="192">
        <v>17</v>
      </c>
      <c r="C35" s="193"/>
      <c r="D35" s="194" t="s">
        <v>544</v>
      </c>
      <c r="E35" s="193" t="s">
        <v>528</v>
      </c>
      <c r="F35" s="193">
        <v>36.4</v>
      </c>
      <c r="G35" s="33"/>
      <c r="H35" s="34"/>
    </row>
    <row r="36" spans="2:10" ht="15">
      <c r="B36" s="192">
        <v>0</v>
      </c>
      <c r="C36" s="193"/>
      <c r="D36" s="207"/>
      <c r="E36" s="193"/>
      <c r="F36" s="193"/>
      <c r="G36" s="33"/>
      <c r="H36" s="34"/>
    </row>
    <row r="37" spans="2:10" ht="15">
      <c r="B37" s="192">
        <v>0</v>
      </c>
      <c r="C37" s="193"/>
      <c r="D37" s="206" t="s">
        <v>551</v>
      </c>
      <c r="E37" s="193"/>
      <c r="F37" s="193"/>
      <c r="G37" s="33"/>
      <c r="H37" s="34"/>
    </row>
    <row r="38" spans="2:10" ht="38.25">
      <c r="B38" s="192">
        <v>18</v>
      </c>
      <c r="C38" s="193"/>
      <c r="D38" s="194" t="s">
        <v>547</v>
      </c>
      <c r="E38" s="193" t="s">
        <v>528</v>
      </c>
      <c r="F38" s="193">
        <v>53.1</v>
      </c>
      <c r="G38" s="33"/>
      <c r="H38" s="34"/>
    </row>
    <row r="39" spans="2:10" ht="25.5">
      <c r="B39" s="192">
        <v>19</v>
      </c>
      <c r="C39" s="193"/>
      <c r="D39" s="194" t="s">
        <v>548</v>
      </c>
      <c r="E39" s="193" t="s">
        <v>528</v>
      </c>
      <c r="F39" s="193">
        <v>53.1</v>
      </c>
      <c r="G39" s="33"/>
      <c r="H39" s="34"/>
    </row>
    <row r="40" spans="2:10" ht="25.5">
      <c r="B40" s="192">
        <v>20</v>
      </c>
      <c r="C40" s="193"/>
      <c r="D40" s="194" t="s">
        <v>544</v>
      </c>
      <c r="E40" s="193" t="s">
        <v>528</v>
      </c>
      <c r="F40" s="193">
        <v>53.1</v>
      </c>
      <c r="G40" s="33"/>
      <c r="H40" s="34"/>
    </row>
    <row r="41" spans="2:10" ht="15">
      <c r="B41" s="192">
        <v>0</v>
      </c>
      <c r="C41" s="193"/>
      <c r="D41" s="206" t="s">
        <v>552</v>
      </c>
      <c r="E41" s="193"/>
      <c r="F41" s="193"/>
      <c r="G41" s="33"/>
      <c r="H41" s="34"/>
    </row>
    <row r="42" spans="2:10">
      <c r="B42" s="192">
        <v>21</v>
      </c>
      <c r="C42" s="193"/>
      <c r="D42" s="194" t="s">
        <v>553</v>
      </c>
      <c r="E42" s="193" t="s">
        <v>528</v>
      </c>
      <c r="F42" s="193">
        <v>2.8</v>
      </c>
      <c r="G42" s="33"/>
      <c r="H42" s="34"/>
    </row>
    <row r="43" spans="2:10" s="13" customFormat="1">
      <c r="B43" s="18"/>
      <c r="C43" s="19"/>
      <c r="D43" s="20"/>
      <c r="E43" s="21"/>
      <c r="F43" s="31"/>
      <c r="G43" s="35"/>
      <c r="H43" s="36"/>
    </row>
    <row r="44" spans="2:10" ht="15">
      <c r="B44" s="9"/>
      <c r="C44" s="9"/>
      <c r="D44" s="14"/>
      <c r="E44" s="14" t="s">
        <v>6</v>
      </c>
      <c r="F44" s="32"/>
      <c r="G44" s="33"/>
      <c r="H44" s="34"/>
    </row>
    <row r="46" spans="2:10" s="15" customFormat="1" ht="12.75" customHeight="1">
      <c r="C46" s="16" t="str">
        <f>'1,1'!C28</f>
        <v>Piezīmes:</v>
      </c>
    </row>
    <row r="47" spans="2:10" s="15" customFormat="1" ht="45" customHeight="1">
      <c r="B47"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47" s="265"/>
      <c r="D47" s="265"/>
      <c r="E47" s="265"/>
      <c r="F47" s="265"/>
      <c r="G47" s="265"/>
      <c r="H47" s="265"/>
    </row>
    <row r="48" spans="2:10" s="15" customFormat="1" ht="96" customHeight="1">
      <c r="B48" s="265"/>
      <c r="C48" s="265"/>
      <c r="D48" s="265"/>
      <c r="E48" s="265"/>
      <c r="F48" s="265"/>
      <c r="G48" s="265"/>
      <c r="H48" s="265"/>
      <c r="I48" s="265"/>
      <c r="J48" s="265"/>
    </row>
    <row r="49" spans="2:5" s="15" customFormat="1" ht="12.75" customHeight="1">
      <c r="C49" s="17"/>
    </row>
    <row r="50" spans="2:5">
      <c r="B50" s="2" t="s">
        <v>0</v>
      </c>
    </row>
    <row r="51" spans="2:5" ht="14.25" customHeight="1">
      <c r="D51" s="22" t="s">
        <v>1</v>
      </c>
    </row>
    <row r="52" spans="2:5">
      <c r="D52" s="23" t="s">
        <v>10</v>
      </c>
      <c r="E52" s="24"/>
    </row>
    <row r="55" spans="2:5">
      <c r="B55" s="37" t="str">
        <f>'1,1'!B37</f>
        <v>Pārbaudīja:</v>
      </c>
      <c r="C55" s="38"/>
      <c r="D55" s="39"/>
    </row>
    <row r="56" spans="2:5">
      <c r="B56" s="38"/>
      <c r="C56" s="40"/>
      <c r="D56" s="22" t="str">
        <f>'1,1'!D38</f>
        <v>Dzintra Cīrule</v>
      </c>
    </row>
    <row r="57" spans="2:5">
      <c r="B57" s="38"/>
      <c r="C57" s="41"/>
      <c r="D57" s="23" t="str">
        <f>'1,1'!D39</f>
        <v>Sertifikāta Nr.10-0363</v>
      </c>
    </row>
  </sheetData>
  <mergeCells count="14">
    <mergeCell ref="B47:H47"/>
    <mergeCell ref="B48:H48"/>
    <mergeCell ref="I48:J48"/>
    <mergeCell ref="D3:H3"/>
    <mergeCell ref="D4:H4"/>
    <mergeCell ref="B1:D1"/>
    <mergeCell ref="B2:H2"/>
    <mergeCell ref="D5:H5"/>
    <mergeCell ref="B7:H7"/>
    <mergeCell ref="B11:B12"/>
    <mergeCell ref="C11:C12"/>
    <mergeCell ref="D11:D12"/>
    <mergeCell ref="E11:E12"/>
    <mergeCell ref="F11:F12"/>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29"/>
  <sheetViews>
    <sheetView showZeros="0" view="pageBreakPreview" topLeftCell="A7" zoomScale="80" zoomScaleNormal="100" zoomScaleSheetLayoutView="80" workbookViewId="0">
      <selection activeCell="K12" sqref="K12"/>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1,3</v>
      </c>
      <c r="F1" s="25"/>
      <c r="G1" s="25"/>
      <c r="H1" s="25"/>
    </row>
    <row r="2" spans="2:8" s="6" customFormat="1" ht="15">
      <c r="B2" s="268" t="str">
        <f>D13</f>
        <v xml:space="preserve">Kāpnes </v>
      </c>
      <c r="C2" s="268"/>
      <c r="D2" s="268"/>
      <c r="E2" s="268"/>
      <c r="F2" s="268"/>
      <c r="G2" s="268"/>
      <c r="H2" s="268"/>
    </row>
    <row r="3" spans="2:8" ht="47.25" customHeight="1">
      <c r="B3" s="3" t="s">
        <v>2</v>
      </c>
      <c r="D3" s="275" t="str">
        <f>'1,1'!D3</f>
        <v>Nacionālais rehabilitācjas centrs "Vaivari"</v>
      </c>
      <c r="E3" s="275"/>
      <c r="F3" s="275"/>
      <c r="G3" s="275"/>
      <c r="H3" s="275"/>
    </row>
    <row r="4" spans="2:8"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33.7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189"/>
      <c r="C13" s="204">
        <v>0</v>
      </c>
      <c r="D13" s="191" t="s">
        <v>624</v>
      </c>
      <c r="E13" s="179"/>
      <c r="F13" s="180"/>
      <c r="G13" s="33"/>
      <c r="H13" s="34"/>
    </row>
    <row r="14" spans="2:8" ht="51">
      <c r="B14" s="192">
        <v>1</v>
      </c>
      <c r="C14" s="61"/>
      <c r="D14" s="208" t="s">
        <v>556</v>
      </c>
      <c r="E14" s="193" t="s">
        <v>376</v>
      </c>
      <c r="F14" s="193">
        <v>1</v>
      </c>
      <c r="G14" s="33"/>
      <c r="H14" s="34"/>
    </row>
    <row r="15" spans="2:8" s="13" customFormat="1">
      <c r="B15" s="18"/>
      <c r="C15" s="19"/>
      <c r="D15" s="20"/>
      <c r="E15" s="21"/>
      <c r="F15" s="31"/>
      <c r="G15" s="35"/>
      <c r="H15" s="36"/>
    </row>
    <row r="16" spans="2:8" ht="15">
      <c r="B16" s="9"/>
      <c r="C16" s="9"/>
      <c r="D16" s="14"/>
      <c r="E16" s="14" t="s">
        <v>6</v>
      </c>
      <c r="F16" s="32"/>
      <c r="G16" s="33"/>
      <c r="H16" s="34"/>
    </row>
    <row r="18" spans="2:10" s="15" customFormat="1" ht="12.75" customHeight="1">
      <c r="C18" s="16" t="str">
        <f>'1,1'!C28</f>
        <v>Piezīmes:</v>
      </c>
    </row>
    <row r="19" spans="2:10" s="15" customFormat="1" ht="45" customHeight="1">
      <c r="B19"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19" s="265"/>
      <c r="D19" s="265"/>
      <c r="E19" s="265"/>
      <c r="F19" s="265"/>
      <c r="G19" s="265"/>
      <c r="H19" s="265"/>
    </row>
    <row r="20" spans="2:10" s="15" customFormat="1" ht="96" customHeight="1">
      <c r="B20" s="265"/>
      <c r="C20" s="265"/>
      <c r="D20" s="265"/>
      <c r="E20" s="265"/>
      <c r="F20" s="265"/>
      <c r="G20" s="265"/>
      <c r="H20" s="265"/>
      <c r="I20" s="265"/>
      <c r="J20" s="265"/>
    </row>
    <row r="21" spans="2:10" s="15" customFormat="1" ht="12.75" customHeight="1">
      <c r="C21" s="17"/>
    </row>
    <row r="22" spans="2:10">
      <c r="B22" s="2" t="s">
        <v>0</v>
      </c>
    </row>
    <row r="23" spans="2:10" ht="14.25" customHeight="1">
      <c r="D23" s="22" t="s">
        <v>1</v>
      </c>
    </row>
    <row r="24" spans="2:10">
      <c r="D24" s="23" t="s">
        <v>10</v>
      </c>
      <c r="E24" s="24"/>
    </row>
    <row r="27" spans="2:10">
      <c r="B27" s="37" t="str">
        <f>'1,1'!B37</f>
        <v>Pārbaudīja:</v>
      </c>
      <c r="C27" s="38"/>
      <c r="D27" s="39"/>
    </row>
    <row r="28" spans="2:10">
      <c r="B28" s="38"/>
      <c r="C28" s="40"/>
      <c r="D28" s="22" t="str">
        <f>'1,1'!D38</f>
        <v>Dzintra Cīrule</v>
      </c>
    </row>
    <row r="29" spans="2:10">
      <c r="B29" s="38"/>
      <c r="C29" s="41"/>
      <c r="D29" s="23" t="str">
        <f>'1,1'!D39</f>
        <v>Sertifikāta Nr.10-0363</v>
      </c>
    </row>
  </sheetData>
  <mergeCells count="14">
    <mergeCell ref="B20:H20"/>
    <mergeCell ref="I20:J20"/>
    <mergeCell ref="B11:B12"/>
    <mergeCell ref="C11:C12"/>
    <mergeCell ref="D11:D12"/>
    <mergeCell ref="E11:E12"/>
    <mergeCell ref="F11:F12"/>
    <mergeCell ref="B19:H19"/>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54"/>
  <sheetViews>
    <sheetView showZeros="0" view="pageBreakPreview" topLeftCell="A19" zoomScale="80" zoomScaleNormal="100" zoomScaleSheetLayoutView="80" workbookViewId="0">
      <selection activeCell="F50" sqref="F50"/>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1,4</v>
      </c>
      <c r="F1" s="25"/>
      <c r="G1" s="25"/>
      <c r="H1" s="25"/>
    </row>
    <row r="2" spans="2:8" s="6" customFormat="1" ht="15">
      <c r="B2" s="268" t="str">
        <f>D13</f>
        <v xml:space="preserve">Grīdas </v>
      </c>
      <c r="C2" s="268"/>
      <c r="D2" s="268"/>
      <c r="E2" s="268"/>
      <c r="F2" s="268"/>
      <c r="G2" s="268"/>
      <c r="H2" s="268"/>
    </row>
    <row r="3" spans="2:8" ht="27.75" customHeight="1">
      <c r="B3" s="3" t="s">
        <v>2</v>
      </c>
      <c r="D3" s="275" t="str">
        <f>'1,1'!D3</f>
        <v>Nacionālais rehabilitācjas centrs "Vaivari"</v>
      </c>
      <c r="E3" s="275"/>
      <c r="F3" s="275"/>
      <c r="G3" s="275"/>
      <c r="H3" s="275"/>
    </row>
    <row r="4" spans="2:8" ht="30"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16.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189"/>
      <c r="C13" s="204">
        <v>0</v>
      </c>
      <c r="D13" s="191" t="s">
        <v>625</v>
      </c>
      <c r="E13" s="179"/>
      <c r="F13" s="180"/>
      <c r="G13" s="33"/>
      <c r="H13" s="34"/>
    </row>
    <row r="14" spans="2:8" ht="15">
      <c r="B14" s="209">
        <v>0</v>
      </c>
      <c r="C14" s="210"/>
      <c r="D14" s="211" t="s">
        <v>53</v>
      </c>
      <c r="E14" s="180"/>
      <c r="F14" s="197"/>
      <c r="G14" s="33"/>
      <c r="H14" s="34"/>
    </row>
    <row r="15" spans="2:8">
      <c r="B15" s="209">
        <v>0</v>
      </c>
      <c r="C15" s="210"/>
      <c r="D15" s="212" t="s">
        <v>557</v>
      </c>
      <c r="E15" s="213"/>
      <c r="F15" s="214"/>
      <c r="G15" s="33"/>
      <c r="H15" s="34"/>
    </row>
    <row r="16" spans="2:8">
      <c r="B16" s="215">
        <v>1</v>
      </c>
      <c r="C16" s="216"/>
      <c r="D16" s="217" t="s">
        <v>558</v>
      </c>
      <c r="E16" s="218" t="s">
        <v>528</v>
      </c>
      <c r="F16" s="219">
        <v>359.9</v>
      </c>
      <c r="G16" s="33"/>
      <c r="H16" s="34"/>
    </row>
    <row r="17" spans="2:8" ht="25.5">
      <c r="B17" s="215">
        <v>2</v>
      </c>
      <c r="C17" s="216"/>
      <c r="D17" s="217" t="s">
        <v>559</v>
      </c>
      <c r="E17" s="218" t="s">
        <v>528</v>
      </c>
      <c r="F17" s="219">
        <v>359.9</v>
      </c>
      <c r="G17" s="33"/>
      <c r="H17" s="34"/>
    </row>
    <row r="18" spans="2:8" ht="25.5">
      <c r="B18" s="215">
        <v>3</v>
      </c>
      <c r="C18" s="216"/>
      <c r="D18" s="217" t="s">
        <v>560</v>
      </c>
      <c r="E18" s="218" t="s">
        <v>528</v>
      </c>
      <c r="F18" s="219">
        <v>359.9</v>
      </c>
      <c r="G18" s="33"/>
      <c r="H18" s="34"/>
    </row>
    <row r="19" spans="2:8">
      <c r="B19" s="215">
        <v>0</v>
      </c>
      <c r="C19" s="216"/>
      <c r="D19" s="220" t="s">
        <v>561</v>
      </c>
      <c r="E19" s="218"/>
      <c r="F19" s="197"/>
      <c r="G19" s="33"/>
      <c r="H19" s="34"/>
    </row>
    <row r="20" spans="2:8" ht="15">
      <c r="B20" s="221">
        <v>4</v>
      </c>
      <c r="C20" s="222"/>
      <c r="D20" s="223" t="s">
        <v>562</v>
      </c>
      <c r="E20" s="224" t="s">
        <v>528</v>
      </c>
      <c r="F20" s="197">
        <v>55.4</v>
      </c>
      <c r="G20" s="33"/>
      <c r="H20" s="34"/>
    </row>
    <row r="21" spans="2:8" ht="25.5">
      <c r="B21" s="215">
        <v>5</v>
      </c>
      <c r="C21" s="225"/>
      <c r="D21" s="226" t="s">
        <v>563</v>
      </c>
      <c r="E21" s="218" t="s">
        <v>528</v>
      </c>
      <c r="F21" s="197">
        <v>55.4</v>
      </c>
      <c r="G21" s="33"/>
      <c r="H21" s="34"/>
    </row>
    <row r="22" spans="2:8">
      <c r="B22" s="215">
        <v>0</v>
      </c>
      <c r="C22" s="225"/>
      <c r="D22" s="227" t="s">
        <v>564</v>
      </c>
      <c r="E22" s="218" t="s">
        <v>528</v>
      </c>
      <c r="F22" s="197">
        <f>1.05*F21</f>
        <v>58.17</v>
      </c>
      <c r="G22" s="33"/>
      <c r="H22" s="34"/>
    </row>
    <row r="23" spans="2:8">
      <c r="B23" s="209">
        <v>6</v>
      </c>
      <c r="C23" s="210"/>
      <c r="D23" s="228" t="s">
        <v>565</v>
      </c>
      <c r="E23" s="180" t="s">
        <v>566</v>
      </c>
      <c r="F23" s="229">
        <v>55.4</v>
      </c>
      <c r="G23" s="33"/>
      <c r="H23" s="34"/>
    </row>
    <row r="24" spans="2:8">
      <c r="B24" s="209">
        <v>0</v>
      </c>
      <c r="C24" s="210"/>
      <c r="D24" s="230" t="s">
        <v>567</v>
      </c>
      <c r="E24" s="180" t="s">
        <v>566</v>
      </c>
      <c r="F24" s="229">
        <f>F23*1.1</f>
        <v>60.940000000000005</v>
      </c>
      <c r="G24" s="33"/>
      <c r="H24" s="34"/>
    </row>
    <row r="25" spans="2:8" ht="38.25">
      <c r="B25" s="215">
        <v>7</v>
      </c>
      <c r="C25" s="225"/>
      <c r="D25" s="223" t="s">
        <v>568</v>
      </c>
      <c r="E25" s="218" t="s">
        <v>528</v>
      </c>
      <c r="F25" s="197">
        <v>55.4</v>
      </c>
      <c r="G25" s="33"/>
      <c r="H25" s="34"/>
    </row>
    <row r="26" spans="2:8">
      <c r="B26" s="215">
        <v>0</v>
      </c>
      <c r="C26" s="225"/>
      <c r="D26" s="231" t="s">
        <v>569</v>
      </c>
      <c r="E26" s="218" t="s">
        <v>528</v>
      </c>
      <c r="F26" s="197">
        <f>F25</f>
        <v>55.4</v>
      </c>
      <c r="G26" s="33"/>
      <c r="H26" s="34"/>
    </row>
    <row r="27" spans="2:8">
      <c r="B27" s="215">
        <v>8</v>
      </c>
      <c r="C27" s="216"/>
      <c r="D27" s="217" t="s">
        <v>570</v>
      </c>
      <c r="E27" s="218" t="s">
        <v>528</v>
      </c>
      <c r="F27" s="197">
        <v>55.4</v>
      </c>
      <c r="G27" s="33"/>
      <c r="H27" s="34"/>
    </row>
    <row r="28" spans="2:8">
      <c r="B28" s="232">
        <v>0</v>
      </c>
      <c r="C28" s="233"/>
      <c r="D28" s="234" t="s">
        <v>571</v>
      </c>
      <c r="E28" s="235" t="s">
        <v>107</v>
      </c>
      <c r="F28" s="236">
        <f>0.4*F27</f>
        <v>22.16</v>
      </c>
      <c r="G28" s="33"/>
      <c r="H28" s="34"/>
    </row>
    <row r="29" spans="2:8" ht="25.5">
      <c r="B29" s="215">
        <v>9</v>
      </c>
      <c r="C29" s="237"/>
      <c r="D29" s="223" t="s">
        <v>572</v>
      </c>
      <c r="E29" s="218" t="s">
        <v>528</v>
      </c>
      <c r="F29" s="197">
        <v>55.4</v>
      </c>
      <c r="G29" s="33"/>
      <c r="H29" s="34"/>
    </row>
    <row r="30" spans="2:8">
      <c r="B30" s="209">
        <v>0</v>
      </c>
      <c r="C30" s="210"/>
      <c r="D30" s="238" t="s">
        <v>573</v>
      </c>
      <c r="E30" s="180"/>
      <c r="F30" s="197"/>
      <c r="G30" s="33"/>
      <c r="H30" s="34"/>
    </row>
    <row r="31" spans="2:8">
      <c r="B31" s="215">
        <v>10</v>
      </c>
      <c r="C31" s="216"/>
      <c r="D31" s="239" t="s">
        <v>558</v>
      </c>
      <c r="E31" s="218" t="s">
        <v>528</v>
      </c>
      <c r="F31" s="197">
        <v>3.6</v>
      </c>
      <c r="G31" s="33"/>
      <c r="H31" s="34"/>
    </row>
    <row r="32" spans="2:8" ht="25.5">
      <c r="B32" s="215">
        <v>11</v>
      </c>
      <c r="C32" s="216"/>
      <c r="D32" s="217" t="s">
        <v>559</v>
      </c>
      <c r="E32" s="218" t="s">
        <v>528</v>
      </c>
      <c r="F32" s="197">
        <v>3.6</v>
      </c>
      <c r="G32" s="33"/>
      <c r="H32" s="34"/>
    </row>
    <row r="33" spans="2:8" ht="25.5">
      <c r="B33" s="215">
        <v>12</v>
      </c>
      <c r="C33" s="216"/>
      <c r="D33" s="217" t="s">
        <v>560</v>
      </c>
      <c r="E33" s="218" t="s">
        <v>528</v>
      </c>
      <c r="F33" s="197">
        <v>3.6</v>
      </c>
      <c r="G33" s="33"/>
      <c r="H33" s="34"/>
    </row>
    <row r="34" spans="2:8">
      <c r="B34" s="209">
        <v>13</v>
      </c>
      <c r="C34" s="210"/>
      <c r="D34" s="228" t="s">
        <v>574</v>
      </c>
      <c r="E34" s="180" t="s">
        <v>566</v>
      </c>
      <c r="F34" s="197">
        <v>3.6</v>
      </c>
      <c r="G34" s="33"/>
      <c r="H34" s="34"/>
    </row>
    <row r="35" spans="2:8" ht="38.25">
      <c r="B35" s="215">
        <v>14</v>
      </c>
      <c r="C35" s="225"/>
      <c r="D35" s="223" t="s">
        <v>575</v>
      </c>
      <c r="E35" s="218" t="s">
        <v>528</v>
      </c>
      <c r="F35" s="197">
        <v>3.6</v>
      </c>
      <c r="G35" s="33"/>
      <c r="H35" s="34"/>
    </row>
    <row r="36" spans="2:8">
      <c r="B36" s="209">
        <v>0</v>
      </c>
      <c r="C36" s="240"/>
      <c r="D36" s="241" t="s">
        <v>576</v>
      </c>
      <c r="E36" s="242"/>
      <c r="F36" s="242"/>
      <c r="G36" s="33"/>
      <c r="H36" s="34"/>
    </row>
    <row r="37" spans="2:8">
      <c r="B37" s="215">
        <v>15</v>
      </c>
      <c r="C37" s="237"/>
      <c r="D37" s="226" t="s">
        <v>577</v>
      </c>
      <c r="E37" s="218" t="s">
        <v>528</v>
      </c>
      <c r="F37" s="197">
        <v>415.3</v>
      </c>
      <c r="G37" s="33"/>
      <c r="H37" s="34"/>
    </row>
    <row r="38" spans="2:8" ht="25.5">
      <c r="B38" s="215">
        <v>0</v>
      </c>
      <c r="C38" s="237"/>
      <c r="D38" s="230" t="s">
        <v>578</v>
      </c>
      <c r="E38" s="218" t="s">
        <v>277</v>
      </c>
      <c r="F38" s="197">
        <f>1.5*3*1.15*F37</f>
        <v>2149.1774999999998</v>
      </c>
      <c r="G38" s="33"/>
      <c r="H38" s="34"/>
    </row>
    <row r="39" spans="2:8">
      <c r="B39" s="215">
        <v>16</v>
      </c>
      <c r="C39" s="237"/>
      <c r="D39" s="223" t="s">
        <v>579</v>
      </c>
      <c r="E39" s="218" t="s">
        <v>528</v>
      </c>
      <c r="F39" s="197">
        <v>415.3</v>
      </c>
      <c r="G39" s="33"/>
      <c r="H39" s="34"/>
    </row>
    <row r="40" spans="2:8" ht="25.5">
      <c r="B40" s="215">
        <v>0</v>
      </c>
      <c r="C40" s="237"/>
      <c r="D40" s="243" t="s">
        <v>580</v>
      </c>
      <c r="E40" s="218" t="s">
        <v>528</v>
      </c>
      <c r="F40" s="197">
        <f>1.25*F39</f>
        <v>519.125</v>
      </c>
      <c r="G40" s="33"/>
      <c r="H40" s="34"/>
    </row>
    <row r="41" spans="2:8">
      <c r="B41" s="215">
        <v>0</v>
      </c>
      <c r="C41" s="237"/>
      <c r="D41" s="231" t="s">
        <v>581</v>
      </c>
      <c r="E41" s="218" t="s">
        <v>277</v>
      </c>
      <c r="F41" s="197">
        <f>0.3*F39</f>
        <v>124.59</v>
      </c>
      <c r="G41" s="33"/>
      <c r="H41" s="34"/>
    </row>
    <row r="42" spans="2:8">
      <c r="B42" s="215">
        <v>0</v>
      </c>
      <c r="C42" s="237"/>
      <c r="D42" s="231" t="s">
        <v>582</v>
      </c>
      <c r="E42" s="218" t="s">
        <v>37</v>
      </c>
      <c r="F42" s="197">
        <f>0.7*F39</f>
        <v>290.70999999999998</v>
      </c>
      <c r="G42" s="33"/>
      <c r="H42" s="34"/>
    </row>
    <row r="43" spans="2:8" s="13" customFormat="1">
      <c r="B43" s="18"/>
      <c r="C43" s="19"/>
      <c r="D43" s="20"/>
      <c r="E43" s="21"/>
      <c r="F43" s="31"/>
      <c r="G43" s="35"/>
      <c r="H43" s="36"/>
    </row>
    <row r="44" spans="2:8" ht="15">
      <c r="B44" s="9"/>
      <c r="C44" s="9"/>
      <c r="D44" s="14"/>
      <c r="E44" s="14" t="s">
        <v>6</v>
      </c>
      <c r="F44" s="32"/>
      <c r="G44" s="33"/>
      <c r="H44" s="34"/>
    </row>
    <row r="46" spans="2:8" s="15" customFormat="1" ht="30" customHeight="1">
      <c r="B46"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46" s="265"/>
      <c r="D46" s="265"/>
      <c r="E46" s="265"/>
      <c r="F46" s="265"/>
      <c r="G46" s="265"/>
      <c r="H46" s="265"/>
    </row>
    <row r="47" spans="2:8" s="15" customFormat="1" ht="12.75" customHeight="1">
      <c r="C47" s="17"/>
    </row>
    <row r="48" spans="2:8">
      <c r="B48" s="2" t="s">
        <v>0</v>
      </c>
    </row>
    <row r="49" spans="2:5" ht="14.25" customHeight="1">
      <c r="D49" s="22" t="s">
        <v>1</v>
      </c>
    </row>
    <row r="50" spans="2:5">
      <c r="D50" s="23" t="s">
        <v>10</v>
      </c>
      <c r="E50" s="24"/>
    </row>
    <row r="52" spans="2:5">
      <c r="B52" s="37" t="str">
        <f>'1,1'!B37</f>
        <v>Pārbaudīja:</v>
      </c>
      <c r="C52" s="38"/>
      <c r="D52" s="39"/>
    </row>
    <row r="53" spans="2:5">
      <c r="B53" s="38"/>
      <c r="C53" s="40"/>
      <c r="D53" s="22" t="str">
        <f>'1,1'!D38</f>
        <v>Dzintra Cīrule</v>
      </c>
    </row>
    <row r="54" spans="2:5">
      <c r="B54" s="38"/>
      <c r="C54" s="41"/>
      <c r="D54" s="23" t="str">
        <f>'1,1'!D39</f>
        <v>Sertifikāta Nr.10-0363</v>
      </c>
    </row>
  </sheetData>
  <mergeCells count="12">
    <mergeCell ref="B46:H46"/>
    <mergeCell ref="B11:B12"/>
    <mergeCell ref="C11:C12"/>
    <mergeCell ref="D11:D12"/>
    <mergeCell ref="E11:E12"/>
    <mergeCell ref="F11:F12"/>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0"/>
  <sheetViews>
    <sheetView showZeros="0" view="pageBreakPreview" topLeftCell="A10" zoomScale="80" zoomScaleNormal="100" zoomScaleSheetLayoutView="80" workbookViewId="0">
      <selection activeCell="N25" sqref="N25"/>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1,5</v>
      </c>
      <c r="F1" s="25"/>
      <c r="G1" s="25"/>
      <c r="H1" s="25"/>
    </row>
    <row r="2" spans="2:8" s="6" customFormat="1" ht="15">
      <c r="B2" s="268" t="str">
        <f>D13</f>
        <v xml:space="preserve">Ailu aizpildījuma elementi </v>
      </c>
      <c r="C2" s="268"/>
      <c r="D2" s="268"/>
      <c r="E2" s="268"/>
      <c r="F2" s="268"/>
      <c r="G2" s="268"/>
      <c r="H2" s="268"/>
    </row>
    <row r="3" spans="2:8" ht="47.25" customHeight="1">
      <c r="B3" s="3" t="s">
        <v>2</v>
      </c>
      <c r="D3" s="275" t="str">
        <f>'1,1'!D3</f>
        <v>Nacionālais rehabilitācjas centrs "Vaivari"</v>
      </c>
      <c r="E3" s="275"/>
      <c r="F3" s="275"/>
      <c r="G3" s="275"/>
      <c r="H3" s="275"/>
    </row>
    <row r="4" spans="2:8"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33.7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189"/>
      <c r="C13" s="204">
        <v>0</v>
      </c>
      <c r="D13" s="191" t="s">
        <v>626</v>
      </c>
      <c r="E13" s="179"/>
      <c r="F13" s="180"/>
      <c r="G13" s="33"/>
      <c r="H13" s="34"/>
    </row>
    <row r="14" spans="2:8" ht="15.75">
      <c r="B14" s="58">
        <v>0</v>
      </c>
      <c r="C14" s="59"/>
      <c r="D14" s="244" t="s">
        <v>53</v>
      </c>
      <c r="E14" s="193"/>
      <c r="F14" s="245"/>
      <c r="G14" s="33"/>
      <c r="H14" s="34"/>
    </row>
    <row r="15" spans="2:8">
      <c r="B15" s="246">
        <v>1</v>
      </c>
      <c r="C15" s="247"/>
      <c r="D15" s="248" t="s">
        <v>583</v>
      </c>
      <c r="E15" s="249" t="s">
        <v>528</v>
      </c>
      <c r="F15" s="250">
        <v>91.6</v>
      </c>
      <c r="G15" s="33"/>
      <c r="H15" s="34"/>
    </row>
    <row r="16" spans="2:8">
      <c r="B16" s="246">
        <v>0</v>
      </c>
      <c r="C16" s="247"/>
      <c r="D16" s="251" t="s">
        <v>584</v>
      </c>
      <c r="E16" s="252" t="s">
        <v>15</v>
      </c>
      <c r="F16" s="253">
        <v>16</v>
      </c>
      <c r="G16" s="33"/>
      <c r="H16" s="34"/>
    </row>
    <row r="17" spans="2:10">
      <c r="B17" s="246">
        <v>0</v>
      </c>
      <c r="C17" s="247"/>
      <c r="D17" s="251" t="s">
        <v>585</v>
      </c>
      <c r="E17" s="252" t="s">
        <v>15</v>
      </c>
      <c r="F17" s="253">
        <v>13</v>
      </c>
      <c r="G17" s="33"/>
      <c r="H17" s="34"/>
    </row>
    <row r="18" spans="2:10">
      <c r="B18" s="246">
        <v>0</v>
      </c>
      <c r="C18" s="247"/>
      <c r="D18" s="251" t="s">
        <v>586</v>
      </c>
      <c r="E18" s="252" t="s">
        <v>15</v>
      </c>
      <c r="F18" s="253">
        <v>1</v>
      </c>
      <c r="G18" s="33"/>
      <c r="H18" s="34"/>
    </row>
    <row r="19" spans="2:10">
      <c r="B19" s="246">
        <v>0</v>
      </c>
      <c r="C19" s="247"/>
      <c r="D19" s="251" t="s">
        <v>587</v>
      </c>
      <c r="E19" s="252" t="s">
        <v>15</v>
      </c>
      <c r="F19" s="253">
        <v>8</v>
      </c>
      <c r="G19" s="33"/>
      <c r="H19" s="34"/>
    </row>
    <row r="20" spans="2:10">
      <c r="B20" s="246">
        <v>0</v>
      </c>
      <c r="C20" s="247"/>
      <c r="D20" s="251" t="s">
        <v>588</v>
      </c>
      <c r="E20" s="252" t="s">
        <v>15</v>
      </c>
      <c r="F20" s="253">
        <v>2</v>
      </c>
      <c r="G20" s="33"/>
      <c r="H20" s="34"/>
    </row>
    <row r="21" spans="2:10">
      <c r="B21" s="246">
        <v>0</v>
      </c>
      <c r="C21" s="247"/>
      <c r="D21" s="251" t="s">
        <v>589</v>
      </c>
      <c r="E21" s="252" t="s">
        <v>15</v>
      </c>
      <c r="F21" s="253">
        <v>2</v>
      </c>
      <c r="G21" s="33"/>
      <c r="H21" s="34"/>
    </row>
    <row r="22" spans="2:10">
      <c r="B22" s="246">
        <v>0</v>
      </c>
      <c r="C22" s="247"/>
      <c r="D22" s="251" t="s">
        <v>590</v>
      </c>
      <c r="E22" s="252" t="s">
        <v>15</v>
      </c>
      <c r="F22" s="253">
        <v>1</v>
      </c>
      <c r="G22" s="33"/>
      <c r="H22" s="34"/>
    </row>
    <row r="23" spans="2:10" ht="25.5">
      <c r="B23" s="246">
        <v>0</v>
      </c>
      <c r="C23" s="247"/>
      <c r="D23" s="254" t="s">
        <v>591</v>
      </c>
      <c r="E23" s="252" t="s">
        <v>528</v>
      </c>
      <c r="F23" s="250">
        <f>F15</f>
        <v>91.6</v>
      </c>
      <c r="G23" s="33"/>
      <c r="H23" s="34"/>
    </row>
    <row r="24" spans="2:10" ht="25.5">
      <c r="B24" s="215">
        <v>2</v>
      </c>
      <c r="C24" s="255"/>
      <c r="D24" s="256" t="s">
        <v>592</v>
      </c>
      <c r="E24" s="257" t="s">
        <v>37</v>
      </c>
      <c r="F24" s="258">
        <v>269.10000000000002</v>
      </c>
      <c r="G24" s="33"/>
      <c r="H24" s="34"/>
    </row>
    <row r="25" spans="2:10" ht="25.5">
      <c r="B25" s="215">
        <v>3</v>
      </c>
      <c r="C25" s="255"/>
      <c r="D25" s="256" t="s">
        <v>593</v>
      </c>
      <c r="E25" s="257" t="s">
        <v>37</v>
      </c>
      <c r="F25" s="258">
        <v>53.2</v>
      </c>
      <c r="G25" s="33"/>
      <c r="H25" s="34"/>
    </row>
    <row r="26" spans="2:10" s="13" customFormat="1">
      <c r="B26" s="18"/>
      <c r="C26" s="19"/>
      <c r="D26" s="20"/>
      <c r="E26" s="21"/>
      <c r="F26" s="31"/>
      <c r="G26" s="35"/>
      <c r="H26" s="36"/>
    </row>
    <row r="27" spans="2:10" ht="15">
      <c r="B27" s="9"/>
      <c r="C27" s="9"/>
      <c r="D27" s="14"/>
      <c r="E27" s="14" t="s">
        <v>6</v>
      </c>
      <c r="F27" s="32"/>
      <c r="G27" s="33"/>
      <c r="H27" s="34"/>
    </row>
    <row r="29" spans="2:10" s="15" customFormat="1" ht="12.75" customHeight="1">
      <c r="C29" s="16" t="str">
        <f>'1,1'!C28</f>
        <v>Piezīmes:</v>
      </c>
    </row>
    <row r="30" spans="2:10" s="15" customFormat="1" ht="45" customHeight="1">
      <c r="B30"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0" s="265"/>
      <c r="D30" s="265"/>
      <c r="E30" s="265"/>
      <c r="F30" s="265"/>
      <c r="G30" s="265"/>
      <c r="H30" s="265"/>
    </row>
    <row r="31" spans="2:10" s="15" customFormat="1" ht="96" customHeight="1">
      <c r="B31" s="265"/>
      <c r="C31" s="265"/>
      <c r="D31" s="265"/>
      <c r="E31" s="265"/>
      <c r="F31" s="265"/>
      <c r="G31" s="265"/>
      <c r="H31" s="265"/>
      <c r="I31" s="265"/>
      <c r="J31" s="265"/>
    </row>
    <row r="32" spans="2:10" s="15" customFormat="1" ht="12.75" customHeight="1">
      <c r="C32" s="17"/>
    </row>
    <row r="33" spans="2:5">
      <c r="B33" s="2" t="s">
        <v>0</v>
      </c>
    </row>
    <row r="34" spans="2:5" ht="14.25" customHeight="1">
      <c r="D34" s="22" t="s">
        <v>1</v>
      </c>
    </row>
    <row r="35" spans="2:5">
      <c r="D35" s="23" t="s">
        <v>10</v>
      </c>
      <c r="E35" s="24"/>
    </row>
    <row r="38" spans="2:5">
      <c r="B38" s="37" t="str">
        <f>'1,1'!B37</f>
        <v>Pārbaudīja:</v>
      </c>
      <c r="C38" s="38"/>
      <c r="D38" s="39"/>
    </row>
    <row r="39" spans="2:5">
      <c r="B39" s="38"/>
      <c r="C39" s="40"/>
      <c r="D39" s="22" t="str">
        <f>'1,1'!D38</f>
        <v>Dzintra Cīrule</v>
      </c>
    </row>
    <row r="40" spans="2:5">
      <c r="B40" s="38"/>
      <c r="C40" s="41"/>
      <c r="D40" s="23" t="str">
        <f>'1,1'!D39</f>
        <v>Sertifikāta Nr.10-0363</v>
      </c>
    </row>
  </sheetData>
  <mergeCells count="14">
    <mergeCell ref="B31:H31"/>
    <mergeCell ref="I31:J31"/>
    <mergeCell ref="B11:B12"/>
    <mergeCell ref="C11:C12"/>
    <mergeCell ref="D11:D12"/>
    <mergeCell ref="E11:E12"/>
    <mergeCell ref="F11:F12"/>
    <mergeCell ref="B30:H30"/>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69"/>
  <sheetViews>
    <sheetView showZeros="0" view="pageBreakPreview" topLeftCell="A31" zoomScale="80" zoomScaleNormal="100" zoomScaleSheetLayoutView="80" workbookViewId="0">
      <selection activeCell="D52" sqref="D52"/>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1,6</v>
      </c>
      <c r="F1" s="25"/>
      <c r="G1" s="25"/>
      <c r="H1" s="25"/>
    </row>
    <row r="2" spans="2:8" s="6" customFormat="1" ht="15">
      <c r="B2" s="268" t="str">
        <f>D13</f>
        <v xml:space="preserve">Iekšējie apdares darbi </v>
      </c>
      <c r="C2" s="268"/>
      <c r="D2" s="268"/>
      <c r="E2" s="268"/>
      <c r="F2" s="268"/>
      <c r="G2" s="268"/>
      <c r="H2" s="268"/>
    </row>
    <row r="3" spans="2:8" ht="47.25" customHeight="1">
      <c r="B3" s="3" t="s">
        <v>2</v>
      </c>
      <c r="D3" s="275" t="str">
        <f>'1,1'!D3</f>
        <v>Nacionālais rehabilitācjas centrs "Vaivari"</v>
      </c>
      <c r="E3" s="275"/>
      <c r="F3" s="275"/>
      <c r="G3" s="275"/>
      <c r="H3" s="275"/>
    </row>
    <row r="4" spans="2:8"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33.7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189"/>
      <c r="C13" s="204">
        <v>0</v>
      </c>
      <c r="D13" s="191" t="s">
        <v>627</v>
      </c>
      <c r="E13" s="179"/>
      <c r="F13" s="180"/>
      <c r="G13" s="33"/>
      <c r="H13" s="34"/>
    </row>
    <row r="14" spans="2:8">
      <c r="B14" s="215">
        <v>0</v>
      </c>
      <c r="C14" s="216"/>
      <c r="D14" s="259" t="s">
        <v>594</v>
      </c>
      <c r="E14" s="218"/>
      <c r="F14" s="197"/>
      <c r="G14" s="33"/>
      <c r="H14" s="34"/>
    </row>
    <row r="15" spans="2:8" ht="51">
      <c r="B15" s="215">
        <v>1</v>
      </c>
      <c r="C15" s="260"/>
      <c r="D15" s="261" t="s">
        <v>595</v>
      </c>
      <c r="E15" s="257" t="s">
        <v>528</v>
      </c>
      <c r="F15" s="258">
        <v>62.2</v>
      </c>
      <c r="G15" s="33"/>
      <c r="H15" s="34"/>
    </row>
    <row r="16" spans="2:8" ht="25.5">
      <c r="B16" s="215">
        <v>2</v>
      </c>
      <c r="C16" s="225"/>
      <c r="D16" s="223" t="s">
        <v>596</v>
      </c>
      <c r="E16" s="218" t="s">
        <v>528</v>
      </c>
      <c r="F16" s="197">
        <v>226.1</v>
      </c>
      <c r="G16" s="33"/>
      <c r="H16" s="34"/>
    </row>
    <row r="17" spans="2:8" ht="25.5">
      <c r="B17" s="215">
        <v>3</v>
      </c>
      <c r="C17" s="199"/>
      <c r="D17" s="262" t="s">
        <v>597</v>
      </c>
      <c r="E17" s="263" t="s">
        <v>528</v>
      </c>
      <c r="F17" s="219">
        <f>F18+F19</f>
        <v>118.19999999999999</v>
      </c>
      <c r="G17" s="33"/>
      <c r="H17" s="34"/>
    </row>
    <row r="18" spans="2:8" ht="38.25">
      <c r="B18" s="215">
        <v>4</v>
      </c>
      <c r="C18" s="199"/>
      <c r="D18" s="262" t="s">
        <v>598</v>
      </c>
      <c r="E18" s="263" t="s">
        <v>528</v>
      </c>
      <c r="F18" s="219">
        <v>71.8</v>
      </c>
      <c r="G18" s="33"/>
      <c r="H18" s="34"/>
    </row>
    <row r="19" spans="2:8" ht="38.25">
      <c r="B19" s="215">
        <v>5</v>
      </c>
      <c r="C19" s="199"/>
      <c r="D19" s="262" t="s">
        <v>599</v>
      </c>
      <c r="E19" s="263" t="s">
        <v>528</v>
      </c>
      <c r="F19" s="219">
        <v>46.4</v>
      </c>
      <c r="G19" s="33"/>
      <c r="H19" s="34"/>
    </row>
    <row r="20" spans="2:8">
      <c r="B20" s="215">
        <v>6</v>
      </c>
      <c r="C20" s="216"/>
      <c r="D20" s="217" t="s">
        <v>600</v>
      </c>
      <c r="E20" s="218" t="s">
        <v>528</v>
      </c>
      <c r="F20" s="197">
        <f>F17+F16-F24</f>
        <v>297.89999999999998</v>
      </c>
      <c r="G20" s="33"/>
      <c r="H20" s="34"/>
    </row>
    <row r="21" spans="2:8">
      <c r="B21" s="215">
        <v>0</v>
      </c>
      <c r="C21" s="216"/>
      <c r="D21" s="230" t="s">
        <v>601</v>
      </c>
      <c r="E21" s="218" t="s">
        <v>107</v>
      </c>
      <c r="F21" s="197">
        <f>0.1*F20</f>
        <v>29.79</v>
      </c>
      <c r="G21" s="33"/>
      <c r="H21" s="34"/>
    </row>
    <row r="22" spans="2:8">
      <c r="B22" s="215">
        <v>0</v>
      </c>
      <c r="C22" s="216"/>
      <c r="D22" s="230" t="s">
        <v>602</v>
      </c>
      <c r="E22" s="218" t="s">
        <v>277</v>
      </c>
      <c r="F22" s="197">
        <f>2.4*F20</f>
        <v>714.95999999999992</v>
      </c>
      <c r="G22" s="33"/>
      <c r="H22" s="34"/>
    </row>
    <row r="23" spans="2:8">
      <c r="B23" s="215">
        <v>0</v>
      </c>
      <c r="C23" s="216"/>
      <c r="D23" s="230" t="s">
        <v>603</v>
      </c>
      <c r="E23" s="218" t="s">
        <v>528</v>
      </c>
      <c r="F23" s="197">
        <f>0.02*F20</f>
        <v>5.9579999999999993</v>
      </c>
      <c r="G23" s="33"/>
      <c r="H23" s="34"/>
    </row>
    <row r="24" spans="2:8">
      <c r="B24" s="215">
        <v>7</v>
      </c>
      <c r="C24" s="216"/>
      <c r="D24" s="217" t="s">
        <v>600</v>
      </c>
      <c r="E24" s="218" t="s">
        <v>528</v>
      </c>
      <c r="F24" s="197">
        <f>F19</f>
        <v>46.4</v>
      </c>
      <c r="G24" s="33"/>
      <c r="H24" s="34"/>
    </row>
    <row r="25" spans="2:8">
      <c r="B25" s="215">
        <v>0</v>
      </c>
      <c r="C25" s="216"/>
      <c r="D25" s="230" t="s">
        <v>601</v>
      </c>
      <c r="E25" s="218" t="s">
        <v>107</v>
      </c>
      <c r="F25" s="197">
        <f>0.1*F24</f>
        <v>4.6399999999999997</v>
      </c>
      <c r="G25" s="33"/>
      <c r="H25" s="34"/>
    </row>
    <row r="26" spans="2:8">
      <c r="B26" s="215">
        <v>0</v>
      </c>
      <c r="C26" s="216"/>
      <c r="D26" s="230" t="s">
        <v>604</v>
      </c>
      <c r="E26" s="218" t="s">
        <v>277</v>
      </c>
      <c r="F26" s="197">
        <f>2.4*F24</f>
        <v>111.36</v>
      </c>
      <c r="G26" s="33"/>
      <c r="H26" s="34"/>
    </row>
    <row r="27" spans="2:8">
      <c r="B27" s="215">
        <v>0</v>
      </c>
      <c r="C27" s="216"/>
      <c r="D27" s="230" t="s">
        <v>603</v>
      </c>
      <c r="E27" s="218" t="s">
        <v>528</v>
      </c>
      <c r="F27" s="197">
        <f>0.02*F24</f>
        <v>0.92799999999999994</v>
      </c>
      <c r="G27" s="33"/>
      <c r="H27" s="34"/>
    </row>
    <row r="28" spans="2:8">
      <c r="B28" s="215">
        <v>8</v>
      </c>
      <c r="C28" s="216"/>
      <c r="D28" s="226" t="s">
        <v>605</v>
      </c>
      <c r="E28" s="218" t="s">
        <v>528</v>
      </c>
      <c r="F28" s="197">
        <f>F24+F20</f>
        <v>344.29999999999995</v>
      </c>
      <c r="G28" s="33"/>
      <c r="H28" s="34"/>
    </row>
    <row r="29" spans="2:8">
      <c r="B29" s="215">
        <v>0</v>
      </c>
      <c r="C29" s="216"/>
      <c r="D29" s="243" t="s">
        <v>606</v>
      </c>
      <c r="E29" s="218" t="s">
        <v>107</v>
      </c>
      <c r="F29" s="197">
        <f>0.15*F28</f>
        <v>51.644999999999989</v>
      </c>
      <c r="G29" s="33"/>
      <c r="H29" s="34"/>
    </row>
    <row r="30" spans="2:8">
      <c r="B30" s="215">
        <v>9</v>
      </c>
      <c r="C30" s="237"/>
      <c r="D30" s="226" t="s">
        <v>607</v>
      </c>
      <c r="E30" s="218" t="s">
        <v>528</v>
      </c>
      <c r="F30" s="197">
        <f>F28</f>
        <v>344.29999999999995</v>
      </c>
      <c r="G30" s="33"/>
      <c r="H30" s="34"/>
    </row>
    <row r="31" spans="2:8">
      <c r="B31" s="215">
        <v>0</v>
      </c>
      <c r="C31" s="237">
        <v>0</v>
      </c>
      <c r="D31" s="243" t="s">
        <v>608</v>
      </c>
      <c r="E31" s="218" t="s">
        <v>107</v>
      </c>
      <c r="F31" s="197">
        <f>0.3*F30</f>
        <v>103.28999999999998</v>
      </c>
      <c r="G31" s="33"/>
      <c r="H31" s="34"/>
    </row>
    <row r="32" spans="2:8">
      <c r="B32" s="215">
        <v>0</v>
      </c>
      <c r="C32" s="216"/>
      <c r="D32" s="259" t="s">
        <v>609</v>
      </c>
      <c r="E32" s="218"/>
      <c r="F32" s="197"/>
      <c r="G32" s="33"/>
      <c r="H32" s="34"/>
    </row>
    <row r="33" spans="2:8" ht="25.5">
      <c r="B33" s="264">
        <v>10</v>
      </c>
      <c r="C33" s="61"/>
      <c r="D33" s="208" t="s">
        <v>610</v>
      </c>
      <c r="E33" s="193" t="s">
        <v>528</v>
      </c>
      <c r="F33" s="197">
        <f>194.2+194.2+2.8+2.8+53.6+11.5+11.5+130.3</f>
        <v>600.90000000000009</v>
      </c>
      <c r="G33" s="33"/>
      <c r="H33" s="34"/>
    </row>
    <row r="34" spans="2:8" ht="25.5">
      <c r="B34" s="215">
        <v>11</v>
      </c>
      <c r="C34" s="216"/>
      <c r="D34" s="217" t="s">
        <v>611</v>
      </c>
      <c r="E34" s="218" t="s">
        <v>528</v>
      </c>
      <c r="F34" s="197">
        <f>163+36.4+36.4+53.1</f>
        <v>288.90000000000003</v>
      </c>
      <c r="G34" s="33"/>
      <c r="H34" s="34"/>
    </row>
    <row r="35" spans="2:8">
      <c r="B35" s="215">
        <v>0</v>
      </c>
      <c r="C35" s="216"/>
      <c r="D35" s="230" t="s">
        <v>612</v>
      </c>
      <c r="E35" s="218" t="s">
        <v>107</v>
      </c>
      <c r="F35" s="197">
        <f>0.1*F34</f>
        <v>28.890000000000004</v>
      </c>
      <c r="G35" s="33"/>
      <c r="H35" s="34"/>
    </row>
    <row r="36" spans="2:8">
      <c r="B36" s="215">
        <v>0</v>
      </c>
      <c r="C36" s="216"/>
      <c r="D36" s="230" t="s">
        <v>604</v>
      </c>
      <c r="E36" s="218" t="s">
        <v>277</v>
      </c>
      <c r="F36" s="197">
        <f>2.4*F34</f>
        <v>693.36</v>
      </c>
      <c r="G36" s="33"/>
      <c r="H36" s="34"/>
    </row>
    <row r="37" spans="2:8">
      <c r="B37" s="215">
        <v>0</v>
      </c>
      <c r="C37" s="216"/>
      <c r="D37" s="230" t="s">
        <v>603</v>
      </c>
      <c r="E37" s="218" t="s">
        <v>528</v>
      </c>
      <c r="F37" s="197">
        <f>0.02*F34</f>
        <v>5.7780000000000005</v>
      </c>
      <c r="G37" s="33"/>
      <c r="H37" s="34"/>
    </row>
    <row r="38" spans="2:8" ht="25.5">
      <c r="B38" s="215">
        <v>12</v>
      </c>
      <c r="C38" s="216"/>
      <c r="D38" s="217" t="s">
        <v>611</v>
      </c>
      <c r="E38" s="218" t="s">
        <v>528</v>
      </c>
      <c r="F38" s="197">
        <f>F42-F34</f>
        <v>502.15999999999991</v>
      </c>
      <c r="G38" s="33"/>
      <c r="H38" s="34"/>
    </row>
    <row r="39" spans="2:8">
      <c r="B39" s="215">
        <v>0</v>
      </c>
      <c r="C39" s="216"/>
      <c r="D39" s="230" t="s">
        <v>612</v>
      </c>
      <c r="E39" s="218" t="s">
        <v>107</v>
      </c>
      <c r="F39" s="197">
        <f>0.1*F38</f>
        <v>50.215999999999994</v>
      </c>
      <c r="G39" s="33"/>
      <c r="H39" s="34"/>
    </row>
    <row r="40" spans="2:8">
      <c r="B40" s="215">
        <v>0</v>
      </c>
      <c r="C40" s="216"/>
      <c r="D40" s="230" t="s">
        <v>602</v>
      </c>
      <c r="E40" s="218" t="s">
        <v>277</v>
      </c>
      <c r="F40" s="197">
        <f>2.4*F38</f>
        <v>1205.1839999999997</v>
      </c>
      <c r="G40" s="33"/>
      <c r="H40" s="34"/>
    </row>
    <row r="41" spans="2:8">
      <c r="B41" s="215">
        <v>0</v>
      </c>
      <c r="C41" s="216"/>
      <c r="D41" s="230" t="s">
        <v>603</v>
      </c>
      <c r="E41" s="218" t="s">
        <v>528</v>
      </c>
      <c r="F41" s="197">
        <f>0.02*F38</f>
        <v>10.043199999999999</v>
      </c>
      <c r="G41" s="33"/>
      <c r="H41" s="34"/>
    </row>
    <row r="42" spans="2:8">
      <c r="B42" s="215">
        <v>13</v>
      </c>
      <c r="C42" s="237"/>
      <c r="D42" s="226" t="s">
        <v>613</v>
      </c>
      <c r="E42" s="218" t="s">
        <v>528</v>
      </c>
      <c r="F42" s="197">
        <f>F44</f>
        <v>791.06</v>
      </c>
      <c r="G42" s="33"/>
      <c r="H42" s="34"/>
    </row>
    <row r="43" spans="2:8">
      <c r="B43" s="215">
        <v>0</v>
      </c>
      <c r="C43" s="237"/>
      <c r="D43" s="243" t="s">
        <v>614</v>
      </c>
      <c r="E43" s="218" t="s">
        <v>107</v>
      </c>
      <c r="F43" s="197">
        <f>0.15*F42</f>
        <v>118.65899999999999</v>
      </c>
      <c r="G43" s="33"/>
      <c r="H43" s="34"/>
    </row>
    <row r="44" spans="2:8" ht="25.5">
      <c r="B44" s="215">
        <v>14</v>
      </c>
      <c r="C44" s="237"/>
      <c r="D44" s="226" t="s">
        <v>615</v>
      </c>
      <c r="E44" s="218" t="s">
        <v>528</v>
      </c>
      <c r="F44" s="197">
        <v>791.06</v>
      </c>
      <c r="G44" s="33"/>
      <c r="H44" s="34"/>
    </row>
    <row r="45" spans="2:8" ht="25.5">
      <c r="B45" s="215">
        <v>0</v>
      </c>
      <c r="C45" s="237"/>
      <c r="D45" s="231" t="s">
        <v>616</v>
      </c>
      <c r="E45" s="218" t="s">
        <v>107</v>
      </c>
      <c r="F45" s="197">
        <f>0.3*F44</f>
        <v>237.31799999999998</v>
      </c>
      <c r="G45" s="33"/>
      <c r="H45" s="34"/>
    </row>
    <row r="46" spans="2:8" ht="25.5">
      <c r="B46" s="215">
        <v>15</v>
      </c>
      <c r="C46" s="237"/>
      <c r="D46" s="223" t="s">
        <v>572</v>
      </c>
      <c r="E46" s="218" t="s">
        <v>528</v>
      </c>
      <c r="F46" s="197">
        <f>F47</f>
        <v>258.5</v>
      </c>
      <c r="G46" s="33"/>
      <c r="H46" s="34"/>
    </row>
    <row r="47" spans="2:8">
      <c r="B47" s="215">
        <v>16</v>
      </c>
      <c r="C47" s="237"/>
      <c r="D47" s="223" t="s">
        <v>617</v>
      </c>
      <c r="E47" s="218" t="s">
        <v>528</v>
      </c>
      <c r="F47" s="197">
        <v>258.5</v>
      </c>
      <c r="G47" s="33"/>
      <c r="H47" s="34"/>
    </row>
    <row r="48" spans="2:8" ht="25.5">
      <c r="B48" s="215">
        <v>0</v>
      </c>
      <c r="C48" s="237"/>
      <c r="D48" s="243" t="s">
        <v>618</v>
      </c>
      <c r="E48" s="218" t="s">
        <v>528</v>
      </c>
      <c r="F48" s="197">
        <f>1.1*F47</f>
        <v>284.35000000000002</v>
      </c>
      <c r="G48" s="33"/>
      <c r="H48" s="34"/>
    </row>
    <row r="49" spans="2:10">
      <c r="B49" s="215">
        <v>0</v>
      </c>
      <c r="C49" s="237"/>
      <c r="D49" s="243" t="s">
        <v>619</v>
      </c>
      <c r="E49" s="218" t="s">
        <v>277</v>
      </c>
      <c r="F49" s="197">
        <f>0.3*F47</f>
        <v>77.55</v>
      </c>
      <c r="G49" s="33"/>
      <c r="H49" s="34"/>
    </row>
    <row r="50" spans="2:10">
      <c r="B50" s="215">
        <v>0</v>
      </c>
      <c r="C50" s="237"/>
      <c r="D50" s="231" t="s">
        <v>582</v>
      </c>
      <c r="E50" s="218" t="s">
        <v>37</v>
      </c>
      <c r="F50" s="197">
        <f>0.7*F47</f>
        <v>180.95</v>
      </c>
      <c r="G50" s="33"/>
      <c r="H50" s="34"/>
    </row>
    <row r="51" spans="2:10" ht="25.5">
      <c r="B51" s="215">
        <v>17</v>
      </c>
      <c r="C51" s="216"/>
      <c r="D51" s="223" t="s">
        <v>620</v>
      </c>
      <c r="E51" s="218" t="s">
        <v>528</v>
      </c>
      <c r="F51" s="197">
        <v>30.65</v>
      </c>
      <c r="G51" s="33"/>
      <c r="H51" s="34"/>
    </row>
    <row r="52" spans="2:10">
      <c r="B52" s="215">
        <v>18</v>
      </c>
      <c r="C52" s="216"/>
      <c r="D52" s="223" t="s">
        <v>621</v>
      </c>
      <c r="E52" s="263" t="s">
        <v>37</v>
      </c>
      <c r="F52" s="197">
        <v>11</v>
      </c>
      <c r="G52" s="33"/>
      <c r="H52" s="34"/>
    </row>
    <row r="53" spans="2:10" ht="25.5">
      <c r="B53" s="215">
        <v>19</v>
      </c>
      <c r="C53" s="216"/>
      <c r="D53" s="223" t="s">
        <v>628</v>
      </c>
      <c r="E53" s="263" t="s">
        <v>45</v>
      </c>
      <c r="F53" s="197">
        <v>15</v>
      </c>
      <c r="G53" s="33"/>
      <c r="H53" s="34"/>
    </row>
    <row r="54" spans="2:10" ht="25.5">
      <c r="B54" s="215">
        <v>20</v>
      </c>
      <c r="C54" s="216"/>
      <c r="D54" s="223" t="s">
        <v>629</v>
      </c>
      <c r="E54" s="263" t="s">
        <v>45</v>
      </c>
      <c r="F54" s="197">
        <v>3</v>
      </c>
      <c r="G54" s="33"/>
      <c r="H54" s="34"/>
    </row>
    <row r="55" spans="2:10" s="13" customFormat="1">
      <c r="B55" s="18"/>
      <c r="C55" s="19"/>
      <c r="D55" s="20"/>
      <c r="E55" s="21"/>
      <c r="F55" s="31"/>
      <c r="G55" s="35"/>
      <c r="H55" s="36"/>
    </row>
    <row r="56" spans="2:10" ht="15">
      <c r="B56" s="9"/>
      <c r="C56" s="9"/>
      <c r="D56" s="14"/>
      <c r="E56" s="14" t="s">
        <v>6</v>
      </c>
      <c r="F56" s="32"/>
      <c r="G56" s="33"/>
      <c r="H56" s="34"/>
    </row>
    <row r="58" spans="2:10" s="15" customFormat="1" ht="12.75" customHeight="1">
      <c r="C58" s="16" t="str">
        <f>'1,1'!C28</f>
        <v>Piezīmes:</v>
      </c>
    </row>
    <row r="59" spans="2:10" s="15" customFormat="1" ht="45" customHeight="1">
      <c r="B59"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59" s="265"/>
      <c r="D59" s="265"/>
      <c r="E59" s="265"/>
      <c r="F59" s="265"/>
      <c r="G59" s="265"/>
      <c r="H59" s="265"/>
    </row>
    <row r="60" spans="2:10" s="15" customFormat="1" ht="96" customHeight="1">
      <c r="B60" s="265"/>
      <c r="C60" s="265"/>
      <c r="D60" s="265"/>
      <c r="E60" s="265"/>
      <c r="F60" s="265"/>
      <c r="G60" s="265"/>
      <c r="H60" s="265"/>
      <c r="I60" s="265"/>
      <c r="J60" s="265"/>
    </row>
    <row r="61" spans="2:10" s="15" customFormat="1" ht="12.75" customHeight="1">
      <c r="C61" s="17"/>
    </row>
    <row r="62" spans="2:10">
      <c r="B62" s="2" t="s">
        <v>0</v>
      </c>
    </row>
    <row r="63" spans="2:10" ht="14.25" customHeight="1">
      <c r="D63" s="22" t="s">
        <v>1</v>
      </c>
    </row>
    <row r="64" spans="2:10">
      <c r="D64" s="23" t="s">
        <v>10</v>
      </c>
      <c r="E64" s="24"/>
    </row>
    <row r="67" spans="2:4">
      <c r="B67" s="37" t="str">
        <f>'1,1'!B37</f>
        <v>Pārbaudīja:</v>
      </c>
      <c r="C67" s="38"/>
      <c r="D67" s="39"/>
    </row>
    <row r="68" spans="2:4">
      <c r="B68" s="38"/>
      <c r="C68" s="40"/>
      <c r="D68" s="22" t="str">
        <f>'1,1'!D38</f>
        <v>Dzintra Cīrule</v>
      </c>
    </row>
    <row r="69" spans="2:4">
      <c r="B69" s="38"/>
      <c r="C69" s="41"/>
      <c r="D69" s="23" t="str">
        <f>'1,1'!D39</f>
        <v>Sertifikāta Nr.10-0363</v>
      </c>
    </row>
  </sheetData>
  <mergeCells count="14">
    <mergeCell ref="B60:H60"/>
    <mergeCell ref="I60:J60"/>
    <mergeCell ref="B11:B12"/>
    <mergeCell ref="C11:C12"/>
    <mergeCell ref="D11:D12"/>
    <mergeCell ref="E11:E12"/>
    <mergeCell ref="F11:F12"/>
    <mergeCell ref="B59:H59"/>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46"/>
  <sheetViews>
    <sheetView showZeros="0" view="pageBreakPreview" topLeftCell="A14" zoomScale="80" zoomScaleNormal="100" zoomScaleSheetLayoutView="80" workbookViewId="0">
      <selection activeCell="D19" sqref="D19"/>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2,1</v>
      </c>
      <c r="F1" s="25"/>
      <c r="G1" s="25"/>
      <c r="H1" s="25"/>
    </row>
    <row r="2" spans="2:8" s="6" customFormat="1" ht="15">
      <c r="B2" s="268" t="str">
        <f>D13</f>
        <v>Iekšējais ūdensvads</v>
      </c>
      <c r="C2" s="268"/>
      <c r="D2" s="268"/>
      <c r="E2" s="268"/>
      <c r="F2" s="268"/>
      <c r="G2" s="268"/>
      <c r="H2" s="268"/>
    </row>
    <row r="3" spans="2:8" ht="47.25" customHeight="1">
      <c r="B3" s="3" t="s">
        <v>2</v>
      </c>
      <c r="D3" s="275" t="str">
        <f>'1,1'!D3</f>
        <v>Nacionālais rehabilitācjas centrs "Vaivari"</v>
      </c>
      <c r="E3" s="275"/>
      <c r="F3" s="275"/>
      <c r="G3" s="275"/>
      <c r="H3" s="275"/>
    </row>
    <row r="4" spans="2:8"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33.7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27"/>
      <c r="C13" s="28"/>
      <c r="D13" s="276" t="s">
        <v>22</v>
      </c>
      <c r="E13" s="277"/>
      <c r="F13" s="30"/>
      <c r="G13" s="33"/>
      <c r="H13" s="34"/>
    </row>
    <row r="14" spans="2:8">
      <c r="B14" s="43"/>
      <c r="C14" s="44"/>
      <c r="D14" s="45" t="s">
        <v>34</v>
      </c>
      <c r="E14" s="46"/>
      <c r="F14" s="46"/>
      <c r="G14" s="33"/>
      <c r="H14" s="34"/>
    </row>
    <row r="15" spans="2:8">
      <c r="B15" s="43"/>
      <c r="C15" s="44"/>
      <c r="D15" s="47" t="s">
        <v>35</v>
      </c>
      <c r="E15" s="46"/>
      <c r="F15" s="46"/>
      <c r="G15" s="33"/>
      <c r="H15" s="34"/>
    </row>
    <row r="16" spans="2:8" ht="25.5">
      <c r="B16" s="48">
        <v>1</v>
      </c>
      <c r="C16" s="49"/>
      <c r="D16" s="50" t="s">
        <v>36</v>
      </c>
      <c r="E16" s="46" t="s">
        <v>37</v>
      </c>
      <c r="F16" s="46">
        <v>8</v>
      </c>
      <c r="G16" s="33"/>
      <c r="H16" s="34"/>
    </row>
    <row r="17" spans="2:8" ht="25.5">
      <c r="B17" s="48">
        <v>2</v>
      </c>
      <c r="C17" s="49"/>
      <c r="D17" s="50" t="s">
        <v>38</v>
      </c>
      <c r="E17" s="46" t="s">
        <v>37</v>
      </c>
      <c r="F17" s="46">
        <v>8</v>
      </c>
      <c r="G17" s="33"/>
      <c r="H17" s="34"/>
    </row>
    <row r="18" spans="2:8" ht="25.5">
      <c r="B18" s="48">
        <v>3</v>
      </c>
      <c r="C18" s="49"/>
      <c r="D18" s="50" t="s">
        <v>39</v>
      </c>
      <c r="E18" s="46" t="s">
        <v>37</v>
      </c>
      <c r="F18" s="46">
        <v>45</v>
      </c>
      <c r="G18" s="33"/>
      <c r="H18" s="34"/>
    </row>
    <row r="19" spans="2:8" ht="25.5">
      <c r="B19" s="48">
        <v>4</v>
      </c>
      <c r="C19" s="49"/>
      <c r="D19" s="50" t="s">
        <v>40</v>
      </c>
      <c r="E19" s="46" t="s">
        <v>37</v>
      </c>
      <c r="F19" s="46">
        <v>8</v>
      </c>
      <c r="G19" s="33"/>
      <c r="H19" s="34"/>
    </row>
    <row r="20" spans="2:8" ht="25.5">
      <c r="B20" s="48">
        <v>5</v>
      </c>
      <c r="C20" s="49"/>
      <c r="D20" s="50" t="s">
        <v>41</v>
      </c>
      <c r="E20" s="46" t="s">
        <v>37</v>
      </c>
      <c r="F20" s="46">
        <v>21</v>
      </c>
      <c r="G20" s="33"/>
      <c r="H20" s="34"/>
    </row>
    <row r="21" spans="2:8" ht="25.5">
      <c r="B21" s="48">
        <v>6</v>
      </c>
      <c r="C21" s="49"/>
      <c r="D21" s="50" t="s">
        <v>42</v>
      </c>
      <c r="E21" s="46" t="s">
        <v>37</v>
      </c>
      <c r="F21" s="46">
        <v>73</v>
      </c>
      <c r="G21" s="33"/>
      <c r="H21" s="34"/>
    </row>
    <row r="22" spans="2:8" ht="25.5">
      <c r="B22" s="48">
        <v>7</v>
      </c>
      <c r="C22" s="49"/>
      <c r="D22" s="50" t="s">
        <v>43</v>
      </c>
      <c r="E22" s="46" t="s">
        <v>37</v>
      </c>
      <c r="F22" s="46">
        <v>61</v>
      </c>
      <c r="G22" s="33"/>
      <c r="H22" s="34"/>
    </row>
    <row r="23" spans="2:8">
      <c r="B23" s="48">
        <v>8</v>
      </c>
      <c r="C23" s="49"/>
      <c r="D23" s="51" t="s">
        <v>44</v>
      </c>
      <c r="E23" s="46" t="s">
        <v>45</v>
      </c>
      <c r="F23" s="46">
        <v>6</v>
      </c>
      <c r="G23" s="33"/>
      <c r="H23" s="34"/>
    </row>
    <row r="24" spans="2:8">
      <c r="B24" s="48">
        <v>9</v>
      </c>
      <c r="C24" s="49"/>
      <c r="D24" s="51" t="s">
        <v>46</v>
      </c>
      <c r="E24" s="46" t="s">
        <v>45</v>
      </c>
      <c r="F24" s="46">
        <v>6</v>
      </c>
      <c r="G24" s="33"/>
      <c r="H24" s="34"/>
    </row>
    <row r="25" spans="2:8">
      <c r="B25" s="48">
        <v>10</v>
      </c>
      <c r="C25" s="49"/>
      <c r="D25" s="51" t="s">
        <v>46</v>
      </c>
      <c r="E25" s="46" t="s">
        <v>45</v>
      </c>
      <c r="F25" s="46">
        <v>8</v>
      </c>
      <c r="G25" s="33"/>
      <c r="H25" s="34"/>
    </row>
    <row r="26" spans="2:8">
      <c r="B26" s="48">
        <v>11</v>
      </c>
      <c r="C26" s="49"/>
      <c r="D26" s="51" t="s">
        <v>47</v>
      </c>
      <c r="E26" s="46" t="s">
        <v>45</v>
      </c>
      <c r="F26" s="46">
        <v>3</v>
      </c>
      <c r="G26" s="33"/>
      <c r="H26" s="34"/>
    </row>
    <row r="27" spans="2:8">
      <c r="B27" s="48">
        <v>12</v>
      </c>
      <c r="C27" s="49"/>
      <c r="D27" s="51" t="s">
        <v>48</v>
      </c>
      <c r="E27" s="46" t="s">
        <v>45</v>
      </c>
      <c r="F27" s="46">
        <v>2</v>
      </c>
      <c r="G27" s="33"/>
      <c r="H27" s="34"/>
    </row>
    <row r="28" spans="2:8">
      <c r="B28" s="48">
        <v>13</v>
      </c>
      <c r="C28" s="49"/>
      <c r="D28" s="51" t="s">
        <v>49</v>
      </c>
      <c r="E28" s="46" t="s">
        <v>45</v>
      </c>
      <c r="F28" s="46">
        <v>8</v>
      </c>
      <c r="G28" s="33"/>
      <c r="H28" s="34"/>
    </row>
    <row r="29" spans="2:8">
      <c r="B29" s="48">
        <v>14</v>
      </c>
      <c r="C29" s="49"/>
      <c r="D29" s="50" t="s">
        <v>50</v>
      </c>
      <c r="E29" s="46" t="s">
        <v>51</v>
      </c>
      <c r="F29" s="46">
        <v>8</v>
      </c>
      <c r="G29" s="33"/>
      <c r="H29" s="34"/>
    </row>
    <row r="30" spans="2:8">
      <c r="B30" s="48">
        <v>15</v>
      </c>
      <c r="C30" s="49"/>
      <c r="D30" s="50" t="s">
        <v>52</v>
      </c>
      <c r="E30" s="46" t="s">
        <v>51</v>
      </c>
      <c r="F30" s="46">
        <v>16</v>
      </c>
      <c r="G30" s="33"/>
      <c r="H30" s="34"/>
    </row>
    <row r="31" spans="2:8">
      <c r="B31" s="48">
        <v>16</v>
      </c>
      <c r="C31" s="49"/>
      <c r="D31" s="50" t="s">
        <v>52</v>
      </c>
      <c r="E31" s="46" t="s">
        <v>51</v>
      </c>
      <c r="F31" s="46">
        <v>16</v>
      </c>
      <c r="G31" s="33"/>
      <c r="H31" s="34"/>
    </row>
    <row r="32" spans="2:8" s="13" customFormat="1">
      <c r="B32" s="18"/>
      <c r="C32" s="19"/>
      <c r="D32" s="20"/>
      <c r="E32" s="21"/>
      <c r="F32" s="31"/>
      <c r="G32" s="35"/>
      <c r="H32" s="36"/>
    </row>
    <row r="33" spans="2:10" ht="15">
      <c r="B33" s="9"/>
      <c r="C33" s="9"/>
      <c r="D33" s="14"/>
      <c r="E33" s="14" t="s">
        <v>6</v>
      </c>
      <c r="F33" s="32"/>
      <c r="G33" s="33"/>
      <c r="H33" s="34"/>
    </row>
    <row r="35" spans="2:10" s="15" customFormat="1" ht="12.75" customHeight="1">
      <c r="C35" s="16" t="str">
        <f>'1,1'!C28</f>
        <v>Piezīmes:</v>
      </c>
    </row>
    <row r="36" spans="2:10" s="15" customFormat="1" ht="45" customHeight="1">
      <c r="B36"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6" s="265"/>
      <c r="D36" s="265"/>
      <c r="E36" s="265"/>
      <c r="F36" s="265"/>
      <c r="G36" s="265"/>
      <c r="H36" s="265"/>
    </row>
    <row r="37" spans="2:10" s="15" customFormat="1" ht="96" customHeight="1">
      <c r="B37" s="265"/>
      <c r="C37" s="265"/>
      <c r="D37" s="265"/>
      <c r="E37" s="265"/>
      <c r="F37" s="265"/>
      <c r="G37" s="265"/>
      <c r="H37" s="265"/>
      <c r="I37" s="265"/>
      <c r="J37" s="265"/>
    </row>
    <row r="38" spans="2:10" s="15" customFormat="1" ht="12.75" customHeight="1">
      <c r="C38" s="17"/>
    </row>
    <row r="39" spans="2:10">
      <c r="B39" s="2" t="s">
        <v>0</v>
      </c>
    </row>
    <row r="40" spans="2:10" ht="14.25" customHeight="1">
      <c r="D40" s="22" t="s">
        <v>1</v>
      </c>
    </row>
    <row r="41" spans="2:10">
      <c r="D41" s="23" t="s">
        <v>10</v>
      </c>
      <c r="E41" s="24"/>
    </row>
    <row r="44" spans="2:10">
      <c r="B44" s="37" t="str">
        <f>'1,1'!B37</f>
        <v>Pārbaudīja:</v>
      </c>
      <c r="C44" s="38"/>
      <c r="D44" s="39"/>
    </row>
    <row r="45" spans="2:10">
      <c r="B45" s="38"/>
      <c r="C45" s="40"/>
      <c r="D45" s="22" t="str">
        <f>'1,1'!D38</f>
        <v>Dzintra Cīrule</v>
      </c>
    </row>
    <row r="46" spans="2:10">
      <c r="B46" s="38"/>
      <c r="C46" s="41"/>
      <c r="D46" s="23" t="str">
        <f>'1,1'!D39</f>
        <v>Sertifikāta Nr.10-0363</v>
      </c>
    </row>
  </sheetData>
  <mergeCells count="15">
    <mergeCell ref="B37:H37"/>
    <mergeCell ref="I37:J37"/>
    <mergeCell ref="B11:B12"/>
    <mergeCell ref="C11:C12"/>
    <mergeCell ref="D11:D12"/>
    <mergeCell ref="E11:E12"/>
    <mergeCell ref="F11:F12"/>
    <mergeCell ref="B36:H36"/>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40"/>
  <sheetViews>
    <sheetView showZeros="0" view="pageBreakPreview" topLeftCell="A16" zoomScale="80" zoomScaleNormal="100" zoomScaleSheetLayoutView="80" workbookViewId="0">
      <selection activeCell="D18" sqref="D18"/>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2,2</v>
      </c>
      <c r="F1" s="25"/>
      <c r="G1" s="25"/>
      <c r="H1" s="25"/>
    </row>
    <row r="2" spans="2:8" s="6" customFormat="1" ht="15">
      <c r="B2" s="268" t="str">
        <f>D13</f>
        <v>Iekšējā kanalizācija</v>
      </c>
      <c r="C2" s="268"/>
      <c r="D2" s="268"/>
      <c r="E2" s="268"/>
      <c r="F2" s="268"/>
      <c r="G2" s="268"/>
      <c r="H2" s="268"/>
    </row>
    <row r="3" spans="2:8" ht="47.25" customHeight="1">
      <c r="B3" s="3" t="s">
        <v>2</v>
      </c>
      <c r="D3" s="275" t="str">
        <f>'1,1'!D3</f>
        <v>Nacionālais rehabilitācjas centrs "Vaivari"</v>
      </c>
      <c r="E3" s="275"/>
      <c r="F3" s="275"/>
      <c r="G3" s="275"/>
      <c r="H3" s="275"/>
    </row>
    <row r="4" spans="2:8"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33.7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27"/>
      <c r="C13" s="28"/>
      <c r="D13" s="276" t="s">
        <v>23</v>
      </c>
      <c r="E13" s="277"/>
      <c r="F13" s="30"/>
      <c r="G13" s="33"/>
      <c r="H13" s="34"/>
    </row>
    <row r="14" spans="2:8">
      <c r="B14" s="43"/>
      <c r="C14" s="52"/>
      <c r="D14" s="53" t="s">
        <v>53</v>
      </c>
      <c r="E14" s="54"/>
      <c r="F14" s="55"/>
      <c r="G14" s="33"/>
      <c r="H14" s="34"/>
    </row>
    <row r="15" spans="2:8">
      <c r="B15" s="48"/>
      <c r="C15" s="56"/>
      <c r="D15" s="47" t="s">
        <v>54</v>
      </c>
      <c r="E15" s="46"/>
      <c r="F15" s="46"/>
      <c r="G15" s="33"/>
      <c r="H15" s="34"/>
    </row>
    <row r="16" spans="2:8" ht="38.25">
      <c r="B16" s="48">
        <v>1</v>
      </c>
      <c r="C16" s="56"/>
      <c r="D16" s="57" t="s">
        <v>55</v>
      </c>
      <c r="E16" s="46" t="s">
        <v>37</v>
      </c>
      <c r="F16" s="46">
        <v>32</v>
      </c>
      <c r="G16" s="33"/>
      <c r="H16" s="34"/>
    </row>
    <row r="17" spans="2:10">
      <c r="B17" s="48">
        <v>2</v>
      </c>
      <c r="C17" s="56"/>
      <c r="D17" s="57" t="s">
        <v>56</v>
      </c>
      <c r="E17" s="46" t="s">
        <v>37</v>
      </c>
      <c r="F17" s="46">
        <v>30</v>
      </c>
      <c r="G17" s="33"/>
      <c r="H17" s="34"/>
    </row>
    <row r="18" spans="2:10">
      <c r="B18" s="48">
        <v>3</v>
      </c>
      <c r="C18" s="56"/>
      <c r="D18" s="57" t="s">
        <v>57</v>
      </c>
      <c r="E18" s="46" t="s">
        <v>37</v>
      </c>
      <c r="F18" s="46">
        <v>30</v>
      </c>
      <c r="G18" s="33"/>
      <c r="H18" s="34"/>
    </row>
    <row r="19" spans="2:10">
      <c r="B19" s="48">
        <v>4</v>
      </c>
      <c r="C19" s="56"/>
      <c r="D19" s="57" t="s">
        <v>58</v>
      </c>
      <c r="E19" s="46" t="s">
        <v>45</v>
      </c>
      <c r="F19" s="46">
        <v>8</v>
      </c>
      <c r="G19" s="33"/>
      <c r="H19" s="34"/>
    </row>
    <row r="20" spans="2:10">
      <c r="B20" s="48">
        <v>5</v>
      </c>
      <c r="C20" s="56"/>
      <c r="D20" s="57" t="s">
        <v>59</v>
      </c>
      <c r="E20" s="46" t="s">
        <v>45</v>
      </c>
      <c r="F20" s="46">
        <v>9</v>
      </c>
      <c r="G20" s="33"/>
      <c r="H20" s="34"/>
    </row>
    <row r="21" spans="2:10">
      <c r="B21" s="48">
        <v>6</v>
      </c>
      <c r="C21" s="56"/>
      <c r="D21" s="57" t="s">
        <v>60</v>
      </c>
      <c r="E21" s="46" t="s">
        <v>45</v>
      </c>
      <c r="F21" s="46">
        <v>8</v>
      </c>
      <c r="G21" s="33"/>
      <c r="H21" s="34"/>
    </row>
    <row r="22" spans="2:10">
      <c r="B22" s="48">
        <v>7</v>
      </c>
      <c r="C22" s="56"/>
      <c r="D22" s="57" t="s">
        <v>61</v>
      </c>
      <c r="E22" s="46" t="s">
        <v>62</v>
      </c>
      <c r="F22" s="46">
        <v>13</v>
      </c>
      <c r="G22" s="33"/>
      <c r="H22" s="34"/>
    </row>
    <row r="23" spans="2:10">
      <c r="B23" s="48">
        <v>8</v>
      </c>
      <c r="C23" s="56"/>
      <c r="D23" s="57" t="s">
        <v>63</v>
      </c>
      <c r="E23" s="46" t="s">
        <v>62</v>
      </c>
      <c r="F23" s="46">
        <v>1</v>
      </c>
      <c r="G23" s="33"/>
      <c r="H23" s="34"/>
    </row>
    <row r="24" spans="2:10">
      <c r="B24" s="48">
        <v>9</v>
      </c>
      <c r="C24" s="56"/>
      <c r="D24" s="57" t="s">
        <v>64</v>
      </c>
      <c r="E24" s="46" t="s">
        <v>62</v>
      </c>
      <c r="F24" s="46">
        <v>1</v>
      </c>
      <c r="G24" s="33"/>
      <c r="H24" s="34"/>
    </row>
    <row r="25" spans="2:10" ht="25.5">
      <c r="B25" s="48">
        <v>10</v>
      </c>
      <c r="C25" s="56"/>
      <c r="D25" s="57" t="s">
        <v>65</v>
      </c>
      <c r="E25" s="46" t="s">
        <v>45</v>
      </c>
      <c r="F25" s="46">
        <v>18</v>
      </c>
      <c r="G25" s="33"/>
      <c r="H25" s="34"/>
    </row>
    <row r="26" spans="2:10" s="13" customFormat="1">
      <c r="B26" s="18"/>
      <c r="C26" s="19"/>
      <c r="D26" s="20"/>
      <c r="E26" s="21"/>
      <c r="F26" s="31"/>
      <c r="G26" s="35"/>
      <c r="H26" s="36"/>
    </row>
    <row r="27" spans="2:10" ht="15">
      <c r="B27" s="9"/>
      <c r="C27" s="9"/>
      <c r="D27" s="14"/>
      <c r="E27" s="14" t="s">
        <v>6</v>
      </c>
      <c r="F27" s="32"/>
      <c r="G27" s="33"/>
      <c r="H27" s="34"/>
    </row>
    <row r="29" spans="2:10" s="15" customFormat="1" ht="12.75" customHeight="1">
      <c r="C29" s="16" t="str">
        <f>'1,1'!C28</f>
        <v>Piezīmes:</v>
      </c>
    </row>
    <row r="30" spans="2:10" s="15" customFormat="1" ht="45" customHeight="1">
      <c r="B30"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0" s="265"/>
      <c r="D30" s="265"/>
      <c r="E30" s="265"/>
      <c r="F30" s="265"/>
      <c r="G30" s="265"/>
      <c r="H30" s="265"/>
    </row>
    <row r="31" spans="2:10" s="15" customFormat="1" ht="96" customHeight="1">
      <c r="B31" s="265"/>
      <c r="C31" s="265"/>
      <c r="D31" s="265"/>
      <c r="E31" s="265"/>
      <c r="F31" s="265"/>
      <c r="G31" s="265"/>
      <c r="H31" s="265"/>
      <c r="I31" s="265"/>
      <c r="J31" s="265"/>
    </row>
    <row r="32" spans="2:10" s="15" customFormat="1" ht="12.75" customHeight="1">
      <c r="C32" s="17"/>
    </row>
    <row r="33" spans="2:5">
      <c r="B33" s="2" t="s">
        <v>0</v>
      </c>
    </row>
    <row r="34" spans="2:5" ht="14.25" customHeight="1">
      <c r="D34" s="22" t="s">
        <v>1</v>
      </c>
    </row>
    <row r="35" spans="2:5">
      <c r="D35" s="23" t="s">
        <v>10</v>
      </c>
      <c r="E35" s="24"/>
    </row>
    <row r="38" spans="2:5">
      <c r="B38" s="37" t="str">
        <f>'1,1'!B37</f>
        <v>Pārbaudīja:</v>
      </c>
      <c r="C38" s="38"/>
      <c r="D38" s="39"/>
    </row>
    <row r="39" spans="2:5">
      <c r="B39" s="38"/>
      <c r="C39" s="40"/>
      <c r="D39" s="22" t="str">
        <f>'1,1'!D38</f>
        <v>Dzintra Cīrule</v>
      </c>
    </row>
    <row r="40" spans="2:5">
      <c r="B40" s="38"/>
      <c r="C40" s="41"/>
      <c r="D40" s="23" t="str">
        <f>'1,1'!D39</f>
        <v>Sertifikāta Nr.10-0363</v>
      </c>
    </row>
  </sheetData>
  <mergeCells count="15">
    <mergeCell ref="B31:H31"/>
    <mergeCell ref="I31:J31"/>
    <mergeCell ref="B11:B12"/>
    <mergeCell ref="C11:C12"/>
    <mergeCell ref="D11:D12"/>
    <mergeCell ref="E11:E12"/>
    <mergeCell ref="F11:F12"/>
    <mergeCell ref="B30:H30"/>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32"/>
  <sheetViews>
    <sheetView showZeros="0" view="pageBreakPreview" topLeftCell="A7" zoomScale="80" zoomScaleNormal="100" zoomScaleSheetLayoutView="80" workbookViewId="0">
      <selection activeCell="D16" sqref="D16"/>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67" t="s">
        <v>16</v>
      </c>
      <c r="C1" s="267"/>
      <c r="D1" s="267"/>
      <c r="E1" s="25" t="str">
        <f ca="1">MID(CELL("filename",B1), FIND("]", CELL("filename",B1))+ 1, 255)</f>
        <v>2,3</v>
      </c>
      <c r="F1" s="25"/>
      <c r="G1" s="25"/>
      <c r="H1" s="25"/>
    </row>
    <row r="2" spans="2:8" s="6" customFormat="1" ht="15">
      <c r="B2" s="268" t="str">
        <f>D13</f>
        <v>Lietusūdens kanalizācija</v>
      </c>
      <c r="C2" s="268"/>
      <c r="D2" s="268"/>
      <c r="E2" s="268"/>
      <c r="F2" s="268"/>
      <c r="G2" s="268"/>
      <c r="H2" s="268"/>
    </row>
    <row r="3" spans="2:8" ht="47.25" customHeight="1">
      <c r="B3" s="3" t="s">
        <v>2</v>
      </c>
      <c r="D3" s="275" t="str">
        <f>'1,1'!D3</f>
        <v>Nacionālais rehabilitācjas centrs "Vaivari"</v>
      </c>
      <c r="E3" s="275"/>
      <c r="F3" s="275"/>
      <c r="G3" s="275"/>
      <c r="H3" s="275"/>
    </row>
    <row r="4" spans="2:8" ht="40.700000000000003" customHeight="1">
      <c r="B4" s="3" t="s">
        <v>3</v>
      </c>
      <c r="D4" s="275" t="str">
        <f>'1,1'!D4</f>
        <v xml:space="preserve">Valsts sabiedrība ar ierobežotu atbildību "Nacionālais rehabilitācjas centrs "Vaivari""
ēkas 6 un 7. stāva ziemeļu spārna telpas platībā 1360m2 (7. stāvs) </v>
      </c>
      <c r="E4" s="275"/>
      <c r="F4" s="275"/>
      <c r="G4" s="275"/>
      <c r="H4" s="275"/>
    </row>
    <row r="5" spans="2:8" ht="15">
      <c r="B5" s="3" t="s">
        <v>4</v>
      </c>
      <c r="D5" s="275" t="str">
        <f>'1,1'!D5:H5</f>
        <v>Asaru prospekts 61, Jūrmala</v>
      </c>
      <c r="E5" s="275"/>
      <c r="F5" s="275"/>
      <c r="G5" s="275"/>
      <c r="H5" s="275"/>
    </row>
    <row r="6" spans="2:8">
      <c r="B6" s="3" t="s">
        <v>14</v>
      </c>
      <c r="D6" s="4" t="str">
        <f>'1,1'!D6</f>
        <v>Nr.1-37/17/005/ERAF</v>
      </c>
      <c r="E6" s="4"/>
      <c r="F6" s="10"/>
      <c r="G6" s="26"/>
      <c r="H6" s="26"/>
    </row>
    <row r="7" spans="2:8" ht="33.75" customHeight="1">
      <c r="B7" s="266" t="str">
        <f>'1,1'!B7:H7</f>
        <v>Apjomi sastādīti pamatojoties  SIA „Baltex Group” būvprojekta rasējumiem un specifikācijām</v>
      </c>
      <c r="C7" s="266"/>
      <c r="D7" s="266"/>
      <c r="E7" s="266"/>
      <c r="F7" s="266"/>
      <c r="G7" s="266"/>
      <c r="H7" s="266"/>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69" t="s">
        <v>5</v>
      </c>
      <c r="C11" s="270"/>
      <c r="D11" s="272" t="s">
        <v>7</v>
      </c>
      <c r="E11" s="273" t="s">
        <v>8</v>
      </c>
      <c r="F11" s="274" t="s">
        <v>9</v>
      </c>
      <c r="G11" s="33"/>
      <c r="H11" s="34"/>
    </row>
    <row r="12" spans="2:8" ht="59.25" customHeight="1">
      <c r="B12" s="269"/>
      <c r="C12" s="271"/>
      <c r="D12" s="272"/>
      <c r="E12" s="273"/>
      <c r="F12" s="274"/>
      <c r="G12" s="33"/>
      <c r="H12" s="34"/>
    </row>
    <row r="13" spans="2:8" ht="15.75">
      <c r="B13" s="27"/>
      <c r="C13" s="28"/>
      <c r="D13" s="276" t="s">
        <v>24</v>
      </c>
      <c r="E13" s="277"/>
      <c r="F13" s="30"/>
      <c r="G13" s="33"/>
      <c r="H13" s="34"/>
    </row>
    <row r="14" spans="2:8" ht="15.75">
      <c r="B14" s="58"/>
      <c r="C14" s="59"/>
      <c r="D14" s="60" t="s">
        <v>53</v>
      </c>
      <c r="E14" s="61"/>
      <c r="F14" s="62"/>
      <c r="G14" s="33"/>
      <c r="H14" s="34"/>
    </row>
    <row r="15" spans="2:8" ht="15">
      <c r="B15" s="63"/>
      <c r="C15" s="64"/>
      <c r="D15" s="65" t="s">
        <v>66</v>
      </c>
      <c r="E15" s="66"/>
      <c r="F15" s="66"/>
      <c r="G15" s="33"/>
      <c r="H15" s="34"/>
    </row>
    <row r="16" spans="2:8" ht="38.25">
      <c r="B16" s="63">
        <v>1</v>
      </c>
      <c r="C16" s="64"/>
      <c r="D16" s="67" t="s">
        <v>67</v>
      </c>
      <c r="E16" s="66" t="s">
        <v>37</v>
      </c>
      <c r="F16" s="66">
        <v>7</v>
      </c>
      <c r="G16" s="33"/>
      <c r="H16" s="34"/>
    </row>
    <row r="17" spans="2:10" ht="15">
      <c r="B17" s="63">
        <v>2</v>
      </c>
      <c r="C17" s="64"/>
      <c r="D17" s="67" t="s">
        <v>68</v>
      </c>
      <c r="E17" s="66" t="s">
        <v>45</v>
      </c>
      <c r="F17" s="66">
        <v>4</v>
      </c>
      <c r="G17" s="33"/>
      <c r="H17" s="34"/>
    </row>
    <row r="18" spans="2:10" s="13" customFormat="1">
      <c r="B18" s="18"/>
      <c r="C18" s="19"/>
      <c r="D18" s="20"/>
      <c r="E18" s="21"/>
      <c r="F18" s="31"/>
      <c r="G18" s="35"/>
      <c r="H18" s="36"/>
    </row>
    <row r="19" spans="2:10" ht="15">
      <c r="B19" s="9"/>
      <c r="C19" s="9"/>
      <c r="D19" s="14"/>
      <c r="E19" s="14" t="s">
        <v>6</v>
      </c>
      <c r="F19" s="32"/>
      <c r="G19" s="33"/>
      <c r="H19" s="34"/>
    </row>
    <row r="21" spans="2:10" s="15" customFormat="1" ht="12.75" customHeight="1">
      <c r="C21" s="16" t="str">
        <f>'1,1'!C28</f>
        <v>Piezīmes:</v>
      </c>
    </row>
    <row r="22" spans="2:10" s="15" customFormat="1" ht="45" customHeight="1">
      <c r="B22" s="265" t="str">
        <f>'1,1'!B29:H29</f>
        <v xml:space="preserve"> Būvuzņēmējam jādod pilna apjoma tendera cenu piedāvājums, ieskaitot palīgdarbus  un materiālus, kas nav uzrādīti apjomu sarakstā un projektā, bet ir nepieciešami projektētās ēkas būvniecībai un nodošanai ekspluatācijā.</v>
      </c>
      <c r="C22" s="265"/>
      <c r="D22" s="265"/>
      <c r="E22" s="265"/>
      <c r="F22" s="265"/>
      <c r="G22" s="265"/>
      <c r="H22" s="265"/>
    </row>
    <row r="23" spans="2:10" s="15" customFormat="1" ht="96" customHeight="1">
      <c r="B23" s="265"/>
      <c r="C23" s="265"/>
      <c r="D23" s="265"/>
      <c r="E23" s="265"/>
      <c r="F23" s="265"/>
      <c r="G23" s="265"/>
      <c r="H23" s="265"/>
      <c r="I23" s="265"/>
      <c r="J23" s="265"/>
    </row>
    <row r="24" spans="2:10" s="15" customFormat="1" ht="12.75" customHeight="1">
      <c r="C24" s="17"/>
    </row>
    <row r="25" spans="2:10">
      <c r="B25" s="2" t="s">
        <v>0</v>
      </c>
    </row>
    <row r="26" spans="2:10" ht="14.25" customHeight="1">
      <c r="D26" s="22" t="s">
        <v>1</v>
      </c>
    </row>
    <row r="27" spans="2:10">
      <c r="D27" s="23" t="s">
        <v>10</v>
      </c>
      <c r="E27" s="24"/>
    </row>
    <row r="30" spans="2:10">
      <c r="B30" s="37" t="str">
        <f>'1,1'!B37</f>
        <v>Pārbaudīja:</v>
      </c>
      <c r="C30" s="38"/>
      <c r="D30" s="39"/>
    </row>
    <row r="31" spans="2:10">
      <c r="B31" s="38"/>
      <c r="C31" s="40"/>
      <c r="D31" s="22" t="str">
        <f>'1,1'!D38</f>
        <v>Dzintra Cīrule</v>
      </c>
    </row>
    <row r="32" spans="2:10">
      <c r="B32" s="38"/>
      <c r="C32" s="41"/>
      <c r="D32" s="23" t="str">
        <f>'1,1'!D39</f>
        <v>Sertifikāta Nr.10-0363</v>
      </c>
    </row>
  </sheetData>
  <mergeCells count="15">
    <mergeCell ref="B23:H23"/>
    <mergeCell ref="I23:J23"/>
    <mergeCell ref="B11:B12"/>
    <mergeCell ref="C11:C12"/>
    <mergeCell ref="D11:D12"/>
    <mergeCell ref="E11:E12"/>
    <mergeCell ref="F11:F12"/>
    <mergeCell ref="B22:H22"/>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36</vt:i4>
      </vt:variant>
    </vt:vector>
  </HeadingPairs>
  <TitlesOfParts>
    <vt:vector size="54" baseType="lpstr">
      <vt:lpstr>1,1</vt:lpstr>
      <vt:lpstr>1,2</vt:lpstr>
      <vt:lpstr>1,3</vt:lpstr>
      <vt:lpstr>1,4</vt:lpstr>
      <vt:lpstr>1,5</vt:lpstr>
      <vt:lpstr>1,6</vt:lpstr>
      <vt:lpstr>2,1</vt:lpstr>
      <vt:lpstr>2,2</vt:lpstr>
      <vt:lpstr>2,3</vt:lpstr>
      <vt:lpstr>2,4</vt:lpstr>
      <vt:lpstr>2,5</vt:lpstr>
      <vt:lpstr>2,6</vt:lpstr>
      <vt:lpstr>2,7</vt:lpstr>
      <vt:lpstr>2,8</vt:lpstr>
      <vt:lpstr>2,9</vt:lpstr>
      <vt:lpstr>2,10</vt:lpstr>
      <vt:lpstr>2,11</vt:lpstr>
      <vt:lpstr>2,12</vt:lpstr>
      <vt:lpstr>'1,1'!Print_Area</vt:lpstr>
      <vt:lpstr>'1,2'!Print_Area</vt:lpstr>
      <vt:lpstr>'1,3'!Print_Area</vt:lpstr>
      <vt:lpstr>'1,4'!Print_Area</vt:lpstr>
      <vt:lpstr>'1,5'!Print_Area</vt:lpstr>
      <vt:lpstr>'1,6'!Print_Area</vt:lpstr>
      <vt:lpstr>'2,1'!Print_Area</vt:lpstr>
      <vt:lpstr>'2,10'!Print_Area</vt:lpstr>
      <vt:lpstr>'2,11'!Print_Area</vt:lpstr>
      <vt:lpstr>'2,12'!Print_Area</vt:lpstr>
      <vt:lpstr>'2,2'!Print_Area</vt:lpstr>
      <vt:lpstr>'2,3'!Print_Area</vt:lpstr>
      <vt:lpstr>'2,4'!Print_Area</vt:lpstr>
      <vt:lpstr>'2,5'!Print_Area</vt:lpstr>
      <vt:lpstr>'2,6'!Print_Area</vt:lpstr>
      <vt:lpstr>'2,7'!Print_Area</vt:lpstr>
      <vt:lpstr>'2,8'!Print_Area</vt:lpstr>
      <vt:lpstr>'2,9'!Print_Area</vt:lpstr>
      <vt:lpstr>'1,1'!Print_Titles</vt:lpstr>
      <vt:lpstr>'1,2'!Print_Titles</vt:lpstr>
      <vt:lpstr>'1,3'!Print_Titles</vt:lpstr>
      <vt:lpstr>'1,4'!Print_Titles</vt:lpstr>
      <vt:lpstr>'1,5'!Print_Titles</vt:lpstr>
      <vt:lpstr>'1,6'!Print_Titles</vt:lpstr>
      <vt:lpstr>'2,1'!Print_Titles</vt:lpstr>
      <vt:lpstr>'2,10'!Print_Titles</vt:lpstr>
      <vt:lpstr>'2,11'!Print_Titles</vt:lpstr>
      <vt:lpstr>'2,12'!Print_Titles</vt:lpstr>
      <vt:lpstr>'2,2'!Print_Titles</vt:lpstr>
      <vt:lpstr>'2,3'!Print_Titles</vt:lpstr>
      <vt:lpstr>'2,4'!Print_Titles</vt:lpstr>
      <vt:lpstr>'2,5'!Print_Titles</vt:lpstr>
      <vt:lpstr>'2,6'!Print_Titles</vt:lpstr>
      <vt:lpstr>'2,7'!Print_Titles</vt:lpstr>
      <vt:lpstr>'2,8'!Print_Titles</vt:lpstr>
      <vt:lpstr>'2,9'!Print_Titles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Aija Kocane</cp:lastModifiedBy>
  <cp:lastPrinted>2018-04-10T13:37:18Z</cp:lastPrinted>
  <dcterms:created xsi:type="dcterms:W3CDTF">2011-09-07T11:49:58Z</dcterms:created>
  <dcterms:modified xsi:type="dcterms:W3CDTF">2018-06-25T11:27:12Z</dcterms:modified>
</cp:coreProperties>
</file>