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ija.Kocane\Desktop\Aija\Iepirkumi\ERAF_6,7\"/>
    </mc:Choice>
  </mc:AlternateContent>
  <bookViews>
    <workbookView xWindow="0" yWindow="0" windowWidth="28800" windowHeight="12330" tabRatio="766" activeTab="18"/>
  </bookViews>
  <sheets>
    <sheet name="1,1" sheetId="26" r:id="rId1"/>
    <sheet name="1,2" sheetId="79" r:id="rId2"/>
    <sheet name="1,3" sheetId="80" r:id="rId3"/>
    <sheet name="1,4" sheetId="81" r:id="rId4"/>
    <sheet name="1,5" sheetId="82" r:id="rId5"/>
    <sheet name="1,6" sheetId="83" r:id="rId6"/>
    <sheet name="2,1" sheetId="98" r:id="rId7"/>
    <sheet name="2,2" sheetId="99" r:id="rId8"/>
    <sheet name="2,3" sheetId="100" r:id="rId9"/>
    <sheet name="2,4" sheetId="101" r:id="rId10"/>
    <sheet name="2,5" sheetId="102" r:id="rId11"/>
    <sheet name="2,6" sheetId="103" r:id="rId12"/>
    <sheet name="2,7" sheetId="104" r:id="rId13"/>
    <sheet name="2,8" sheetId="105" r:id="rId14"/>
    <sheet name="2,9" sheetId="106" r:id="rId15"/>
    <sheet name="2,10" sheetId="107" r:id="rId16"/>
    <sheet name="2,11" sheetId="108" r:id="rId17"/>
    <sheet name="2,12" sheetId="111" r:id="rId18"/>
    <sheet name="2,13" sheetId="112" r:id="rId19"/>
  </sheets>
  <externalReferences>
    <externalReference r:id="rId20"/>
  </externalReferences>
  <definedNames>
    <definedName name="A">'[1]2'!$A$1</definedName>
    <definedName name="P" localSheetId="0">#REF!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 localSheetId="15">#REF!</definedName>
    <definedName name="P" localSheetId="16">#REF!</definedName>
    <definedName name="P" localSheetId="17">#REF!</definedName>
    <definedName name="P" localSheetId="18">#REF!</definedName>
    <definedName name="P" localSheetId="7">#REF!</definedName>
    <definedName name="P" localSheetId="8">#REF!</definedName>
    <definedName name="P" localSheetId="9">#REF!</definedName>
    <definedName name="P" localSheetId="10">#REF!</definedName>
    <definedName name="P" localSheetId="11">#REF!</definedName>
    <definedName name="P" localSheetId="12">#REF!</definedName>
    <definedName name="P" localSheetId="13">#REF!</definedName>
    <definedName name="P" localSheetId="14">#REF!</definedName>
    <definedName name="P">#REF!</definedName>
    <definedName name="_xlnm.Print_Area" localSheetId="0">'1,1'!$A$1:$H$39</definedName>
    <definedName name="_xlnm.Print_Area" localSheetId="1">'1,2'!$A$1:$H$60</definedName>
    <definedName name="_xlnm.Print_Area" localSheetId="2">'1,3'!$A$1:$H$29</definedName>
    <definedName name="_xlnm.Print_Area" localSheetId="3">'1,4'!$A$1:$H$54</definedName>
    <definedName name="_xlnm.Print_Area" localSheetId="4">'1,5'!$A$1:$H$46</definedName>
    <definedName name="_xlnm.Print_Area" localSheetId="5">'1,6'!$A$1:$H$69</definedName>
    <definedName name="_xlnm.Print_Area" localSheetId="6">'2,1'!$A$1:$H$46</definedName>
    <definedName name="_xlnm.Print_Area" localSheetId="15">'2,10'!$A$1:$I$33</definedName>
    <definedName name="_xlnm.Print_Area" localSheetId="16">'2,11'!$A$1:$I$58</definedName>
    <definedName name="_xlnm.Print_Area" localSheetId="17">'2,12'!$A$1:$H$136</definedName>
    <definedName name="_xlnm.Print_Area" localSheetId="18">'2,13'!$A$1:$H$65</definedName>
    <definedName name="_xlnm.Print_Area" localSheetId="7">'2,2'!$A$1:$H$43</definedName>
    <definedName name="_xlnm.Print_Area" localSheetId="8">'2,3'!$A$1:$H$32</definedName>
    <definedName name="_xlnm.Print_Area" localSheetId="9">'2,4'!$A$1:$I$70</definedName>
    <definedName name="_xlnm.Print_Area" localSheetId="10">'2,5'!$A$1:$I$194</definedName>
    <definedName name="_xlnm.Print_Area" localSheetId="11">'2,6'!$A$1:$I$43</definedName>
    <definedName name="_xlnm.Print_Area" localSheetId="12">'2,7'!$A$1:$I$49</definedName>
    <definedName name="_xlnm.Print_Area" localSheetId="13">'2,8'!$A$1:$I$101</definedName>
    <definedName name="_xlnm.Print_Area" localSheetId="14">'2,9'!$A$1:$I$61</definedName>
    <definedName name="_xlnm.Print_Titles" localSheetId="0">'1,1'!$11:$12</definedName>
    <definedName name="_xlnm.Print_Titles" localSheetId="1">'1,2'!$11:$12</definedName>
    <definedName name="_xlnm.Print_Titles" localSheetId="2">'1,3'!$11:$12</definedName>
    <definedName name="_xlnm.Print_Titles" localSheetId="3">'1,4'!$10:$11</definedName>
    <definedName name="_xlnm.Print_Titles" localSheetId="4">'1,5'!$11:$12</definedName>
    <definedName name="_xlnm.Print_Titles" localSheetId="5">'1,6'!$11:$12</definedName>
    <definedName name="_xlnm.Print_Titles" localSheetId="6">'2,1'!$11:$12</definedName>
    <definedName name="_xlnm.Print_Titles" localSheetId="15">'2,10'!$11:$12</definedName>
    <definedName name="_xlnm.Print_Titles" localSheetId="16">'2,11'!$11:$12</definedName>
    <definedName name="_xlnm.Print_Titles" localSheetId="17">'2,12'!$11:$12</definedName>
    <definedName name="_xlnm.Print_Titles" localSheetId="18">'2,13'!$11:$12</definedName>
    <definedName name="_xlnm.Print_Titles" localSheetId="7">'2,2'!$11:$12</definedName>
    <definedName name="_xlnm.Print_Titles" localSheetId="8">'2,3'!$11:$12</definedName>
    <definedName name="_xlnm.Print_Titles" localSheetId="9">'2,4'!$11:$12</definedName>
    <definedName name="_xlnm.Print_Titles" localSheetId="10">'2,5'!$11:$12</definedName>
    <definedName name="_xlnm.Print_Titles" localSheetId="11">'2,6'!$11:$12</definedName>
    <definedName name="_xlnm.Print_Titles" localSheetId="12">'2,7'!$11:$12</definedName>
    <definedName name="_xlnm.Print_Titles" localSheetId="13">'2,8'!$11:$12</definedName>
    <definedName name="_xlnm.Print_Titles" localSheetId="14">'2,9'!$11:$12</definedName>
  </definedNames>
  <calcPr calcId="162913"/>
</workbook>
</file>

<file path=xl/calcChain.xml><?xml version="1.0" encoding="utf-8"?>
<calcChain xmlns="http://schemas.openxmlformats.org/spreadsheetml/2006/main">
  <c r="C50" i="106" l="1"/>
  <c r="F50" i="83" l="1"/>
  <c r="F49" i="83"/>
  <c r="F48" i="83"/>
  <c r="F46" i="83"/>
  <c r="F45" i="83"/>
  <c r="F42" i="83"/>
  <c r="F43" i="83" s="1"/>
  <c r="F34" i="83"/>
  <c r="F36" i="83" s="1"/>
  <c r="F33" i="83"/>
  <c r="F24" i="83"/>
  <c r="F27" i="83" s="1"/>
  <c r="F17" i="83"/>
  <c r="F20" i="83" s="1"/>
  <c r="F23" i="83" s="1"/>
  <c r="F29" i="82"/>
  <c r="F23" i="82"/>
  <c r="F41" i="81"/>
  <c r="F40" i="81"/>
  <c r="F39" i="81"/>
  <c r="F37" i="81"/>
  <c r="F27" i="81"/>
  <c r="F25" i="81"/>
  <c r="F23" i="81"/>
  <c r="F21" i="81"/>
  <c r="F27" i="79"/>
  <c r="F24" i="26"/>
  <c r="F22" i="26"/>
  <c r="F28" i="83" l="1"/>
  <c r="F37" i="83"/>
  <c r="F21" i="83"/>
  <c r="F25" i="83"/>
  <c r="F38" i="83"/>
  <c r="F22" i="83"/>
  <c r="F26" i="83"/>
  <c r="F35" i="83"/>
  <c r="F30" i="83" l="1"/>
  <c r="F31" i="83" s="1"/>
  <c r="F29" i="83"/>
  <c r="F40" i="83"/>
  <c r="F39" i="83"/>
  <c r="F41" i="83"/>
  <c r="D8" i="81" l="1"/>
  <c r="D9" i="82"/>
  <c r="D9" i="83"/>
  <c r="D9" i="98"/>
  <c r="D9" i="99"/>
  <c r="D9" i="100"/>
  <c r="D9" i="101"/>
  <c r="D9" i="102"/>
  <c r="D9" i="103"/>
  <c r="D9" i="104"/>
  <c r="D9" i="105"/>
  <c r="D9" i="106"/>
  <c r="D9" i="107"/>
  <c r="D9" i="108"/>
  <c r="D9" i="111"/>
  <c r="D9" i="112"/>
  <c r="D9" i="80"/>
  <c r="D9" i="79"/>
  <c r="D65" i="112"/>
  <c r="D64" i="112"/>
  <c r="B63" i="112"/>
  <c r="B55" i="112"/>
  <c r="C54" i="112"/>
  <c r="B7" i="112"/>
  <c r="D6" i="112"/>
  <c r="D5" i="112"/>
  <c r="D4" i="112"/>
  <c r="D3" i="112"/>
  <c r="B2" i="112"/>
  <c r="E1" i="112"/>
  <c r="D136" i="111"/>
  <c r="D135" i="111"/>
  <c r="B134" i="111"/>
  <c r="B126" i="111"/>
  <c r="C125" i="111"/>
  <c r="B7" i="111"/>
  <c r="D6" i="111"/>
  <c r="D5" i="111"/>
  <c r="D4" i="111"/>
  <c r="D3" i="111"/>
  <c r="B2" i="111"/>
  <c r="E1" i="111"/>
  <c r="D58" i="108"/>
  <c r="D57" i="108"/>
  <c r="B56" i="108"/>
  <c r="B50" i="108"/>
  <c r="C49" i="108"/>
  <c r="B7" i="108"/>
  <c r="D6" i="108"/>
  <c r="D5" i="108"/>
  <c r="D4" i="108"/>
  <c r="D3" i="108"/>
  <c r="B2" i="108"/>
  <c r="F1" i="108"/>
  <c r="D33" i="107"/>
  <c r="D32" i="107"/>
  <c r="B31" i="107"/>
  <c r="B23" i="107"/>
  <c r="C22" i="107"/>
  <c r="B7" i="107"/>
  <c r="D6" i="107"/>
  <c r="D5" i="107"/>
  <c r="D4" i="107"/>
  <c r="D3" i="107"/>
  <c r="B2" i="107"/>
  <c r="F1" i="107"/>
  <c r="D61" i="106"/>
  <c r="D60" i="106"/>
  <c r="B59" i="106"/>
  <c r="B51" i="106"/>
  <c r="B7" i="106"/>
  <c r="D6" i="106"/>
  <c r="D5" i="106"/>
  <c r="D4" i="106"/>
  <c r="D3" i="106"/>
  <c r="B2" i="106"/>
  <c r="F1" i="106"/>
  <c r="D101" i="105"/>
  <c r="D100" i="105"/>
  <c r="B99" i="105"/>
  <c r="B91" i="105"/>
  <c r="C90" i="105"/>
  <c r="B7" i="105"/>
  <c r="D6" i="105"/>
  <c r="D5" i="105"/>
  <c r="D4" i="105"/>
  <c r="D3" i="105"/>
  <c r="B2" i="105"/>
  <c r="F1" i="105"/>
  <c r="D49" i="104"/>
  <c r="D48" i="104"/>
  <c r="B47" i="104"/>
  <c r="B39" i="104"/>
  <c r="C38" i="104"/>
  <c r="B7" i="104"/>
  <c r="D6" i="104"/>
  <c r="D5" i="104"/>
  <c r="D4" i="104"/>
  <c r="D3" i="104"/>
  <c r="B2" i="104"/>
  <c r="F1" i="104"/>
  <c r="D43" i="103"/>
  <c r="D42" i="103"/>
  <c r="B41" i="103"/>
  <c r="B33" i="103"/>
  <c r="C32" i="103"/>
  <c r="B7" i="103"/>
  <c r="D6" i="103"/>
  <c r="D5" i="103"/>
  <c r="D4" i="103"/>
  <c r="D3" i="103"/>
  <c r="B2" i="103"/>
  <c r="F1" i="103"/>
  <c r="D194" i="102"/>
  <c r="D193" i="102"/>
  <c r="B192" i="102"/>
  <c r="B184" i="102"/>
  <c r="C183" i="102"/>
  <c r="B7" i="102"/>
  <c r="D6" i="102"/>
  <c r="D5" i="102"/>
  <c r="D4" i="102"/>
  <c r="D3" i="102"/>
  <c r="B2" i="102"/>
  <c r="F1" i="102"/>
  <c r="D70" i="101"/>
  <c r="D69" i="101"/>
  <c r="B68" i="101"/>
  <c r="B60" i="101"/>
  <c r="C59" i="101"/>
  <c r="B7" i="101"/>
  <c r="D6" i="101"/>
  <c r="D5" i="101"/>
  <c r="D4" i="101"/>
  <c r="D3" i="101"/>
  <c r="B2" i="101"/>
  <c r="F1" i="101"/>
  <c r="D32" i="100"/>
  <c r="D31" i="100"/>
  <c r="B30" i="100"/>
  <c r="B22" i="100"/>
  <c r="C21" i="100"/>
  <c r="B7" i="100"/>
  <c r="D6" i="100"/>
  <c r="D5" i="100"/>
  <c r="D4" i="100"/>
  <c r="D3" i="100"/>
  <c r="B2" i="100"/>
  <c r="E1" i="100"/>
  <c r="D43" i="99"/>
  <c r="D42" i="99"/>
  <c r="B41" i="99"/>
  <c r="B33" i="99"/>
  <c r="C32" i="99"/>
  <c r="B7" i="99"/>
  <c r="D6" i="99"/>
  <c r="D5" i="99"/>
  <c r="D4" i="99"/>
  <c r="D3" i="99"/>
  <c r="B2" i="99"/>
  <c r="E1" i="99"/>
  <c r="D46" i="98"/>
  <c r="D45" i="98"/>
  <c r="B44" i="98"/>
  <c r="B36" i="98"/>
  <c r="C35" i="98"/>
  <c r="B7" i="98"/>
  <c r="D6" i="98"/>
  <c r="D5" i="98"/>
  <c r="D4" i="98"/>
  <c r="D3" i="98"/>
  <c r="B2" i="98"/>
  <c r="E1" i="98"/>
  <c r="D69" i="83"/>
  <c r="D68" i="83"/>
  <c r="B67" i="83"/>
  <c r="B59" i="83"/>
  <c r="C58" i="83"/>
  <c r="B7" i="83"/>
  <c r="D6" i="83"/>
  <c r="D5" i="83"/>
  <c r="D4" i="83"/>
  <c r="D3" i="83"/>
  <c r="B2" i="83"/>
  <c r="E1" i="83"/>
  <c r="D46" i="82"/>
  <c r="D45" i="82"/>
  <c r="B44" i="82"/>
  <c r="B36" i="82"/>
  <c r="C35" i="82"/>
  <c r="B7" i="82"/>
  <c r="D6" i="82"/>
  <c r="D5" i="82"/>
  <c r="D4" i="82"/>
  <c r="D3" i="82"/>
  <c r="B2" i="82"/>
  <c r="E1" i="82"/>
  <c r="D54" i="81"/>
  <c r="D53" i="81"/>
  <c r="B52" i="81"/>
  <c r="B46" i="81"/>
  <c r="C45" i="81"/>
  <c r="B7" i="81"/>
  <c r="D6" i="81"/>
  <c r="D5" i="81"/>
  <c r="D4" i="81"/>
  <c r="D3" i="81"/>
  <c r="B2" i="81"/>
  <c r="E1" i="81"/>
  <c r="D29" i="80"/>
  <c r="D28" i="80"/>
  <c r="B27" i="80"/>
  <c r="B19" i="80"/>
  <c r="C18" i="80"/>
  <c r="B7" i="80"/>
  <c r="D6" i="80"/>
  <c r="D5" i="80"/>
  <c r="D4" i="80"/>
  <c r="D3" i="80"/>
  <c r="B2" i="80"/>
  <c r="E1" i="80"/>
  <c r="B50" i="79"/>
  <c r="C49" i="79"/>
  <c r="B58" i="79"/>
  <c r="D60" i="79"/>
  <c r="D59" i="79"/>
  <c r="B7" i="79"/>
  <c r="D6" i="79"/>
  <c r="D5" i="79"/>
  <c r="D4" i="79"/>
  <c r="D3" i="79"/>
  <c r="B2" i="79"/>
  <c r="E1" i="79"/>
  <c r="E1" i="26"/>
  <c r="B2" i="26"/>
</calcChain>
</file>

<file path=xl/sharedStrings.xml><?xml version="1.0" encoding="utf-8"?>
<sst xmlns="http://schemas.openxmlformats.org/spreadsheetml/2006/main" count="2164" uniqueCount="878">
  <si>
    <t>Sastādīja:</t>
  </si>
  <si>
    <t>Arnis Gailītis</t>
  </si>
  <si>
    <t>Būves nosaukums:</t>
  </si>
  <si>
    <t>Objekta nosaukums:</t>
  </si>
  <si>
    <t>Objekta adrese:</t>
  </si>
  <si>
    <t>Nr.p.k.</t>
  </si>
  <si>
    <t>Kopā</t>
  </si>
  <si>
    <t>Darba nosaukums</t>
  </si>
  <si>
    <t>Mērvienība</t>
  </si>
  <si>
    <t>Daudzums</t>
  </si>
  <si>
    <t>Sertifikāta Nr.20-5643</t>
  </si>
  <si>
    <t>Pārbaudīja:</t>
  </si>
  <si>
    <t>Piezīmes:</t>
  </si>
  <si>
    <t xml:space="preserve"> Būvuzņēmējam jādod pilna apjoma tendera cenu piedāvājums, ieskaitot palīgdarbus  un materiālus, kas nav uzrādīti apjomu sarakstā un projektā, bet ir nepieciešami projektētās ēkas būvniecībai un nodošanai ekspluatācijā.</t>
  </si>
  <si>
    <t>Pasūtījuma Nr.</t>
  </si>
  <si>
    <t>gb.</t>
  </si>
  <si>
    <t>Būvdarbu apjomu saraksts Nr.</t>
  </si>
  <si>
    <t>Nacionālais rehabilitācjas centrs "Vaivari"</t>
  </si>
  <si>
    <t>Asaru prospekts 61, Jūrmala</t>
  </si>
  <si>
    <t>Nr.1-37/17/005/ERAF</t>
  </si>
  <si>
    <t>Apjomi sastādīti pamatojoties  SIA „Baltex Group” būvprojekta rasējumiem un specifikācijām</t>
  </si>
  <si>
    <t>Apjomi sastādīti:  2018.gada 2. marts</t>
  </si>
  <si>
    <t>Iekšējais ūdensvads</t>
  </si>
  <si>
    <t>Iekšējā kanalizācija</t>
  </si>
  <si>
    <t>Lietusūdens kanalizācija</t>
  </si>
  <si>
    <t>Apkure</t>
  </si>
  <si>
    <t>Ventilācija</t>
  </si>
  <si>
    <t>Gaisa kondicionēšana</t>
  </si>
  <si>
    <t>Siltummezgls</t>
  </si>
  <si>
    <t>Elektroinstalācija</t>
  </si>
  <si>
    <t xml:space="preserve">Elektronisko sakaru sistēmas </t>
  </si>
  <si>
    <t>Videonovērošanas sistēma</t>
  </si>
  <si>
    <t>Ugunsdzēsības automātikas sistēma</t>
  </si>
  <si>
    <t>Medicīnas gāzu sistēma</t>
  </si>
  <si>
    <t>Māsu izsaukuma sistēma</t>
  </si>
  <si>
    <t>6. STĀVS</t>
  </si>
  <si>
    <t>Ū1, T3, T4 Ūdensvads apgāde</t>
  </si>
  <si>
    <t>Unipipe caurule ar veidgabaliem un izolāciju (d=13; ƛ=0.036 (piem: K-flex) d32x3 PN10</t>
  </si>
  <si>
    <t>m</t>
  </si>
  <si>
    <t>Unipipe caurule ar veidgabaliem un izolāciju (d=40; ƛ=0.032 (piem: isover) 32x3 PN10</t>
  </si>
  <si>
    <t>Unipipe caurule ar veidgabaliem un izolāciju (d=40; ƛ=0.032 (piem: isover) d32x3 PN10</t>
  </si>
  <si>
    <t>Unipipe caurule ar veidgabaliem un izolāciju (d=13; ƛ=0.036 (piem: K-flex) d20x2.25</t>
  </si>
  <si>
    <t>Unipipe caurule ar veidgabaliem un izolāciju (d=30; ƛ=0.032 (piem: isover) d20x2.25</t>
  </si>
  <si>
    <t>Unipipe caurule ar veidgabaliem un izolāciju (d=13; ƛ=0.036 (piem: K-flex) d16x2</t>
  </si>
  <si>
    <t>Unipipe caurule ar veidgabaliem un izolāciju (d=30; ƛ=0.032 (piem: isover) d16x2</t>
  </si>
  <si>
    <t>Lodveida ventilis DN25</t>
  </si>
  <si>
    <t>gb</t>
  </si>
  <si>
    <t xml:space="preserve">Lodveida ventilis DN25 </t>
  </si>
  <si>
    <t xml:space="preserve">Lodveida ventilis DN15 </t>
  </si>
  <si>
    <t xml:space="preserve">Lodveida ventilis DN15  </t>
  </si>
  <si>
    <t>Lodveida ventilis DN15 ar atgaisotāju PN10</t>
  </si>
  <si>
    <t xml:space="preserve">Pieslēgums pie esošiem tīkliem </t>
  </si>
  <si>
    <t>vieta</t>
  </si>
  <si>
    <t>Pieslēgums pie esošiem tīkliem d32x3</t>
  </si>
  <si>
    <t>6.stāvs</t>
  </si>
  <si>
    <t xml:space="preserve">K1 Sadzīves kanalizācija </t>
  </si>
  <si>
    <t xml:space="preserve">PP Caurule d110 ar skaņas un pretkondensāta izolāciju (b=20mm; ƛ=0.032(piem: isover)) </t>
  </si>
  <si>
    <t>PE d110x6.6 PN10</t>
  </si>
  <si>
    <t xml:space="preserve">    PP Caurule d110  </t>
  </si>
  <si>
    <t>PP Caurule ø50</t>
  </si>
  <si>
    <t xml:space="preserve">    Revīzija d110</t>
  </si>
  <si>
    <t xml:space="preserve">    Tīrīšana d110</t>
  </si>
  <si>
    <t xml:space="preserve">    Tīrīšana d50</t>
  </si>
  <si>
    <t xml:space="preserve">    Ugunsdrošības manžete d110</t>
  </si>
  <si>
    <t>PE līknis d110 &lt;90 PN10</t>
  </si>
  <si>
    <t>Veidgabali d110, d50</t>
  </si>
  <si>
    <t>kpl</t>
  </si>
  <si>
    <t>Traps ø50 horizontālais, linolijam</t>
  </si>
  <si>
    <t>Stiprinājumi</t>
  </si>
  <si>
    <t>Pievienošana pie esošiem stāvvadiem ar uzmavu</t>
  </si>
  <si>
    <t>Lietus kanalizācija K2</t>
  </si>
  <si>
    <t>Tērauda caurule d105x5, krasotā, ar pretkondensāta izolāciju  (b=20mm; ƛ=0.032(piem: isover))</t>
  </si>
  <si>
    <t>Pieslēgums pie esošiem tīkliem</t>
  </si>
  <si>
    <t>6 stāvs</t>
  </si>
  <si>
    <t>H1 sistēma</t>
  </si>
  <si>
    <t>1</t>
  </si>
  <si>
    <t>Presējams vara cauruļvads</t>
  </si>
  <si>
    <t>2</t>
  </si>
  <si>
    <t>3</t>
  </si>
  <si>
    <t>4</t>
  </si>
  <si>
    <t>5</t>
  </si>
  <si>
    <t>6</t>
  </si>
  <si>
    <t>Līkums-90</t>
  </si>
  <si>
    <t>7</t>
  </si>
  <si>
    <t>8</t>
  </si>
  <si>
    <t>T-veida atzars-90</t>
  </si>
  <si>
    <t>22/22/15</t>
  </si>
  <si>
    <t>9</t>
  </si>
  <si>
    <t>22/22/28</t>
  </si>
  <si>
    <t>10</t>
  </si>
  <si>
    <t>11</t>
  </si>
  <si>
    <t>Pāreja</t>
  </si>
  <si>
    <t>22/15</t>
  </si>
  <si>
    <t>12</t>
  </si>
  <si>
    <t>13</t>
  </si>
  <si>
    <t>Apkures radiators no auksti velmēta tērauda ar zemu oglekļa saturu, pilnīgi gludu priekšējo paneli, stiprinājumiem, noslēgkorķi un atgaisotāju</t>
  </si>
  <si>
    <t>FH30 300x1400</t>
  </si>
  <si>
    <t>14</t>
  </si>
  <si>
    <t>FH30 300x1600</t>
  </si>
  <si>
    <t>15</t>
  </si>
  <si>
    <t>FH30 300x1800</t>
  </si>
  <si>
    <t>16</t>
  </si>
  <si>
    <t>Termostata vārsts</t>
  </si>
  <si>
    <t>Standard</t>
  </si>
  <si>
    <t>17</t>
  </si>
  <si>
    <t xml:space="preserve">Termostata galva </t>
  </si>
  <si>
    <t>K</t>
  </si>
  <si>
    <t>18</t>
  </si>
  <si>
    <t>Radiatoru noslēgvārsts ar iztukšošanas skrūvi</t>
  </si>
  <si>
    <t>Regutec</t>
  </si>
  <si>
    <t>19</t>
  </si>
  <si>
    <t>EL radiators</t>
  </si>
  <si>
    <t xml:space="preserve"> EPHBE07P</t>
  </si>
  <si>
    <t>20</t>
  </si>
  <si>
    <t xml:space="preserve"> EPHBE10P</t>
  </si>
  <si>
    <t>21</t>
  </si>
  <si>
    <t>Stiprinājumi un palīgmateriāli</t>
  </si>
  <si>
    <t>22</t>
  </si>
  <si>
    <t>Ailu aizpildījums</t>
  </si>
  <si>
    <t>H2 sistēma</t>
  </si>
  <si>
    <t>23</t>
  </si>
  <si>
    <t>Tērauda cauruļvads ar 2 kārtām grunts pārklājumu</t>
  </si>
  <si>
    <t>24</t>
  </si>
  <si>
    <t>25</t>
  </si>
  <si>
    <t>26</t>
  </si>
  <si>
    <t>Līkums-60</t>
  </si>
  <si>
    <t>27</t>
  </si>
  <si>
    <t>28</t>
  </si>
  <si>
    <t>32/32/25</t>
  </si>
  <si>
    <t>29</t>
  </si>
  <si>
    <t>32/25</t>
  </si>
  <si>
    <t>30</t>
  </si>
  <si>
    <t>Balansējošais vārsts ar pozīciju indikāciju</t>
  </si>
  <si>
    <t>STAD- DN25</t>
  </si>
  <si>
    <t>31</t>
  </si>
  <si>
    <t>Lodveida noslēgvārsts</t>
  </si>
  <si>
    <t>DN-NV 25</t>
  </si>
  <si>
    <t>32</t>
  </si>
  <si>
    <t>2-ceļa vārsts ar izpildmehānismu</t>
  </si>
  <si>
    <t>CV 216 RGA DN15+ TA-MC55Y Kvs=2.5</t>
  </si>
  <si>
    <t>33</t>
  </si>
  <si>
    <t>Akmensvates čaula ar folija pārklājumu</t>
  </si>
  <si>
    <t>34</t>
  </si>
  <si>
    <t>Akmensvates čaula ar folija pārklājumu un skārda apšuvumu</t>
  </si>
  <si>
    <t>35</t>
  </si>
  <si>
    <t>36</t>
  </si>
  <si>
    <t>37</t>
  </si>
  <si>
    <t>38</t>
  </si>
  <si>
    <t>Automātikas bloks un apsaiste</t>
  </si>
  <si>
    <t>39</t>
  </si>
  <si>
    <t>Etilēnglikols 35%</t>
  </si>
  <si>
    <t>400l</t>
  </si>
  <si>
    <t>l</t>
  </si>
  <si>
    <t>PN1 sistēma</t>
  </si>
  <si>
    <t>Skārda gaisa vads</t>
  </si>
  <si>
    <t>SR-100</t>
  </si>
  <si>
    <t>SR-125</t>
  </si>
  <si>
    <t>SR-160</t>
  </si>
  <si>
    <t>SR-200</t>
  </si>
  <si>
    <t>SR-250</t>
  </si>
  <si>
    <t>SR-400</t>
  </si>
  <si>
    <t>LKR-200-100</t>
  </si>
  <si>
    <t>LKR-200-150</t>
  </si>
  <si>
    <t>LKR-250-250</t>
  </si>
  <si>
    <t>LKR-300-250</t>
  </si>
  <si>
    <t>LKR-300-300</t>
  </si>
  <si>
    <t>LKR-400-300</t>
  </si>
  <si>
    <t>LKR-600-200</t>
  </si>
  <si>
    <t>LKR-800-400</t>
  </si>
  <si>
    <t>Līkums-30</t>
  </si>
  <si>
    <t>BU-100-30</t>
  </si>
  <si>
    <t>BU-100-60</t>
  </si>
  <si>
    <t>400x300</t>
  </si>
  <si>
    <t>400x800</t>
  </si>
  <si>
    <t>BU-100-90</t>
  </si>
  <si>
    <t>BU-125-90</t>
  </si>
  <si>
    <t>150x200</t>
  </si>
  <si>
    <t>200x600</t>
  </si>
  <si>
    <t>LBR-300-300-1</t>
  </si>
  <si>
    <t>LBR-400-300-1</t>
  </si>
  <si>
    <t>600x200</t>
  </si>
  <si>
    <t>LBR-600-200-1</t>
  </si>
  <si>
    <t>800x400</t>
  </si>
  <si>
    <t>Līkums-56</t>
  </si>
  <si>
    <t>BU-160-60</t>
  </si>
  <si>
    <t>Sedls</t>
  </si>
  <si>
    <t>TCPU-125-100</t>
  </si>
  <si>
    <t>TCPU-160-100</t>
  </si>
  <si>
    <t>TCPU-160-125</t>
  </si>
  <si>
    <t>TCPU-200-100</t>
  </si>
  <si>
    <t>250/100</t>
  </si>
  <si>
    <t>TCPU-250-100</t>
  </si>
  <si>
    <t>125/100</t>
  </si>
  <si>
    <t>160/125</t>
  </si>
  <si>
    <t>40</t>
  </si>
  <si>
    <t>200/160</t>
  </si>
  <si>
    <t>41</t>
  </si>
  <si>
    <t>250/200</t>
  </si>
  <si>
    <t>42</t>
  </si>
  <si>
    <t>250x250/250</t>
  </si>
  <si>
    <t>43</t>
  </si>
  <si>
    <t>LFR-200-100-100-C</t>
  </si>
  <si>
    <t>44</t>
  </si>
  <si>
    <t>160/200x150</t>
  </si>
  <si>
    <t>45</t>
  </si>
  <si>
    <t>250x250/250x300</t>
  </si>
  <si>
    <t>46</t>
  </si>
  <si>
    <t>300x300/250x300</t>
  </si>
  <si>
    <t>47</t>
  </si>
  <si>
    <t>300x300/400x300</t>
  </si>
  <si>
    <t>48</t>
  </si>
  <si>
    <t>400x300/600x200</t>
  </si>
  <si>
    <t>49</t>
  </si>
  <si>
    <t>400/800x400</t>
  </si>
  <si>
    <t>50</t>
  </si>
  <si>
    <t>800x400/600x200</t>
  </si>
  <si>
    <t>51</t>
  </si>
  <si>
    <t>Gaisa ieņemšanas reste</t>
  </si>
  <si>
    <t>RIS-800x400</t>
  </si>
  <si>
    <t>52</t>
  </si>
  <si>
    <t>Pieplūdes gaisa sadalītājs ar regulējamām horizontālām un vertikālām lāpstiņām</t>
  </si>
  <si>
    <t>SV2-200-100</t>
  </si>
  <si>
    <t>53</t>
  </si>
  <si>
    <t>Pieplūdes gaisa sadalītājs ar gaisa plūsmas intensitātes regulāciju</t>
  </si>
  <si>
    <t>ULA/N-125(R)</t>
  </si>
  <si>
    <t>54</t>
  </si>
  <si>
    <t>Nosūces gaisa sadalītājs ar fiksētām lāpstiņām</t>
  </si>
  <si>
    <t>SV1-200-100</t>
  </si>
  <si>
    <t>55</t>
  </si>
  <si>
    <t>SV1-200-150</t>
  </si>
  <si>
    <t>56</t>
  </si>
  <si>
    <t>Nosūces gaisa sadalītājs ar gaisa plūsmas intensitātes regulāciju</t>
  </si>
  <si>
    <t>ULA/N-100(E)</t>
  </si>
  <si>
    <t>57</t>
  </si>
  <si>
    <t>Gaisa izemšanas konfuzors</t>
  </si>
  <si>
    <t>EYMA-2-040</t>
  </si>
  <si>
    <t>58</t>
  </si>
  <si>
    <t>IRIS tipa droseļvārsts ar izliektām lāpstiņām</t>
  </si>
  <si>
    <t>PRA/N-100(N)</t>
  </si>
  <si>
    <t>59</t>
  </si>
  <si>
    <t>Tauriņtipa droseļvārsts</t>
  </si>
  <si>
    <t>PTS/B-100</t>
  </si>
  <si>
    <t>60</t>
  </si>
  <si>
    <t>PTS/B-125</t>
  </si>
  <si>
    <t>61</t>
  </si>
  <si>
    <t>PRA/N-160(N)</t>
  </si>
  <si>
    <t>62</t>
  </si>
  <si>
    <t>Trokšņu slāpētājs ar akmensvates izolāciju</t>
  </si>
  <si>
    <t>BDLD 800 400 150 150 30 13</t>
  </si>
  <si>
    <t>63</t>
  </si>
  <si>
    <t>DLD 800 400 1250 10 17</t>
  </si>
  <si>
    <t>64</t>
  </si>
  <si>
    <t>Ugunsdrošais vārsts ar atsperi un kūstošo ieliktni (72C)</t>
  </si>
  <si>
    <t>SC60-100</t>
  </si>
  <si>
    <t>65</t>
  </si>
  <si>
    <t>Iekārtas balsta rāmis</t>
  </si>
  <si>
    <t>HILTI</t>
  </si>
  <si>
    <t>66</t>
  </si>
  <si>
    <t>Pašlīmējoša akmensvates izolācija ar folija pārklājumu un skārda apšuvumu</t>
  </si>
  <si>
    <t xml:space="preserve"> m²</t>
  </si>
  <si>
    <t>67</t>
  </si>
  <si>
    <t>68</t>
  </si>
  <si>
    <t xml:space="preserve">Gaisa apstrādes iekārta āra izpildījumā ar F7 un M5 filtiem ar spiediena sensoriem, diviem vārstiem ar izpildmehānismu un atsperi, plānkšņu siltuma atgūšanas sekciju ar vārstu, diviem ventilatoriem ar spiediena sensoriem, apkures kaloriferi </t>
  </si>
  <si>
    <t>Geniox Go 10DRL</t>
  </si>
  <si>
    <t>69</t>
  </si>
  <si>
    <t xml:space="preserve">Vadības pults </t>
  </si>
  <si>
    <t>70</t>
  </si>
  <si>
    <t>71</t>
  </si>
  <si>
    <t>72</t>
  </si>
  <si>
    <t>PN2 sistēma</t>
  </si>
  <si>
    <t>73</t>
  </si>
  <si>
    <t>74</t>
  </si>
  <si>
    <t>75</t>
  </si>
  <si>
    <t>76</t>
  </si>
  <si>
    <t>77</t>
  </si>
  <si>
    <t>78</t>
  </si>
  <si>
    <t>79</t>
  </si>
  <si>
    <t>80</t>
  </si>
  <si>
    <t>81</t>
  </si>
  <si>
    <t>LKR-300-150</t>
  </si>
  <si>
    <t>82</t>
  </si>
  <si>
    <t>LKR-300-200</t>
  </si>
  <si>
    <t>83</t>
  </si>
  <si>
    <t>LKR-400-150</t>
  </si>
  <si>
    <t>84</t>
  </si>
  <si>
    <t>LKR-400-200</t>
  </si>
  <si>
    <t>85</t>
  </si>
  <si>
    <t>86</t>
  </si>
  <si>
    <t>LKR-1000-400</t>
  </si>
  <si>
    <t>87</t>
  </si>
  <si>
    <t>BU-250-30</t>
  </si>
  <si>
    <t>88</t>
  </si>
  <si>
    <t>300x150</t>
  </si>
  <si>
    <t>89</t>
  </si>
  <si>
    <t>400x150</t>
  </si>
  <si>
    <t>90</t>
  </si>
  <si>
    <t>Līkums-45</t>
  </si>
  <si>
    <t>91</t>
  </si>
  <si>
    <t>150x400</t>
  </si>
  <si>
    <t>92</t>
  </si>
  <si>
    <t>BU-250-60</t>
  </si>
  <si>
    <t>93</t>
  </si>
  <si>
    <t>150x300</t>
  </si>
  <si>
    <t>94</t>
  </si>
  <si>
    <t>95</t>
  </si>
  <si>
    <t>250x250</t>
  </si>
  <si>
    <t>96</t>
  </si>
  <si>
    <t>97</t>
  </si>
  <si>
    <t>98</t>
  </si>
  <si>
    <t>99</t>
  </si>
  <si>
    <t>100</t>
  </si>
  <si>
    <t>101</t>
  </si>
  <si>
    <t>102</t>
  </si>
  <si>
    <t>103</t>
  </si>
  <si>
    <t>BU-250-90</t>
  </si>
  <si>
    <t>104</t>
  </si>
  <si>
    <t>105</t>
  </si>
  <si>
    <t>106</t>
  </si>
  <si>
    <t>LBR-250-250-1</t>
  </si>
  <si>
    <t>107</t>
  </si>
  <si>
    <t>108</t>
  </si>
  <si>
    <t>109</t>
  </si>
  <si>
    <t>110</t>
  </si>
  <si>
    <t>111</t>
  </si>
  <si>
    <t>LBR-400-150-1</t>
  </si>
  <si>
    <t>112</t>
  </si>
  <si>
    <t>113</t>
  </si>
  <si>
    <t>114</t>
  </si>
  <si>
    <t>115</t>
  </si>
  <si>
    <t>116</t>
  </si>
  <si>
    <t>160/100</t>
  </si>
  <si>
    <t>117</t>
  </si>
  <si>
    <t>200/100</t>
  </si>
  <si>
    <t>118</t>
  </si>
  <si>
    <t>119</t>
  </si>
  <si>
    <t>TCPU-250-125</t>
  </si>
  <si>
    <t>120</t>
  </si>
  <si>
    <t>250/125</t>
  </si>
  <si>
    <t>121</t>
  </si>
  <si>
    <t>122</t>
  </si>
  <si>
    <t>123</t>
  </si>
  <si>
    <t>124</t>
  </si>
  <si>
    <t>125</t>
  </si>
  <si>
    <t>126</t>
  </si>
  <si>
    <t>127</t>
  </si>
  <si>
    <t>125/200x100</t>
  </si>
  <si>
    <t>128</t>
  </si>
  <si>
    <t>LFR-250-250-250-C</t>
  </si>
  <si>
    <t>129</t>
  </si>
  <si>
    <t>250/300x150</t>
  </si>
  <si>
    <t>130</t>
  </si>
  <si>
    <t>250/300x200</t>
  </si>
  <si>
    <t>131</t>
  </si>
  <si>
    <t>250x250/400x150</t>
  </si>
  <si>
    <t>132</t>
  </si>
  <si>
    <t>250/400x200</t>
  </si>
  <si>
    <t>133</t>
  </si>
  <si>
    <t>134</t>
  </si>
  <si>
    <t>800x400/1000x400</t>
  </si>
  <si>
    <t>135</t>
  </si>
  <si>
    <t>136</t>
  </si>
  <si>
    <t>137</t>
  </si>
  <si>
    <t>SV2-400-200</t>
  </si>
  <si>
    <t>138</t>
  </si>
  <si>
    <t>139</t>
  </si>
  <si>
    <t>140</t>
  </si>
  <si>
    <t>SV1-300-200</t>
  </si>
  <si>
    <t>141</t>
  </si>
  <si>
    <t>142</t>
  </si>
  <si>
    <t>Gaisa izmešanas konfuzors</t>
  </si>
  <si>
    <t>143</t>
  </si>
  <si>
    <t>144</t>
  </si>
  <si>
    <t>145</t>
  </si>
  <si>
    <t>146</t>
  </si>
  <si>
    <t>PRA/N-250(N)</t>
  </si>
  <si>
    <t>147</t>
  </si>
  <si>
    <t>PTS/B-250</t>
  </si>
  <si>
    <t>148</t>
  </si>
  <si>
    <t xml:space="preserve">Žalūzija tipa droseļvārsts </t>
  </si>
  <si>
    <t>UTK/R-300x150</t>
  </si>
  <si>
    <t>149</t>
  </si>
  <si>
    <t>BDLD 400 800 150 150 30 06</t>
  </si>
  <si>
    <t>150</t>
  </si>
  <si>
    <t>BDLD 800 400 450 150 30 13</t>
  </si>
  <si>
    <t>151</t>
  </si>
  <si>
    <t>152</t>
  </si>
  <si>
    <t>Skārda kaste</t>
  </si>
  <si>
    <t>1x800x400</t>
  </si>
  <si>
    <t>153</t>
  </si>
  <si>
    <t>1x1000x400</t>
  </si>
  <si>
    <t>154</t>
  </si>
  <si>
    <t>155</t>
  </si>
  <si>
    <t>156</t>
  </si>
  <si>
    <t>157</t>
  </si>
  <si>
    <t>158</t>
  </si>
  <si>
    <t>1000x400</t>
  </si>
  <si>
    <t>159</t>
  </si>
  <si>
    <t>160</t>
  </si>
  <si>
    <t>161</t>
  </si>
  <si>
    <t>162</t>
  </si>
  <si>
    <t>163</t>
  </si>
  <si>
    <t>C1 sistēma</t>
  </si>
  <si>
    <t>Izolēts freona cauruļvads</t>
  </si>
  <si>
    <t>Izolēts treona cauruļvads</t>
  </si>
  <si>
    <t>Y veida atzars</t>
  </si>
  <si>
    <t>E-102SN3</t>
  </si>
  <si>
    <t>Hi-wall ar kondensāta sūkni</t>
  </si>
  <si>
    <t xml:space="preserve"> RPK-2.5 FSN3M</t>
  </si>
  <si>
    <t>Telpas pults</t>
  </si>
  <si>
    <t>PC-ARH</t>
  </si>
  <si>
    <t>Hi-wall</t>
  </si>
  <si>
    <t xml:space="preserve"> RPK-08FSN3M</t>
  </si>
  <si>
    <t>Āra bloks</t>
  </si>
  <si>
    <t>RAS-4FSNY3E</t>
  </si>
  <si>
    <t xml:space="preserve">Freons </t>
  </si>
  <si>
    <t>R410A</t>
  </si>
  <si>
    <t>kg</t>
  </si>
  <si>
    <t>NV-DN20</t>
  </si>
  <si>
    <t>Lodveida noslēgvārsts ar korķi</t>
  </si>
  <si>
    <t>NV-DN40</t>
  </si>
  <si>
    <t>STAD DN40</t>
  </si>
  <si>
    <t>Vienvriziena vārsts</t>
  </si>
  <si>
    <t>NRV DN20</t>
  </si>
  <si>
    <t>CV 216 RGA DN20+ 
TA-MC 100/230 Kvs:5</t>
  </si>
  <si>
    <t>Izplešanās trauks</t>
  </si>
  <si>
    <t>SD 80.10</t>
  </si>
  <si>
    <t>Drošības vārsts</t>
  </si>
  <si>
    <t>6 bar</t>
  </si>
  <si>
    <t>Gružu filtrs</t>
  </si>
  <si>
    <t>DN20</t>
  </si>
  <si>
    <t>DN40</t>
  </si>
  <si>
    <t>Cirkulācijas sūknis</t>
  </si>
  <si>
    <r>
      <t>Grundfos
MAGNA3 32-80
Q=1.7 m</t>
    </r>
    <r>
      <rPr>
        <vertAlign val="superscript"/>
        <sz val="10"/>
        <color theme="1"/>
        <rFont val="Arial"/>
        <family val="2"/>
        <charset val="186"/>
      </rPr>
      <t>3</t>
    </r>
    <r>
      <rPr>
        <sz val="10"/>
        <color theme="1"/>
        <rFont val="Arial"/>
        <family val="2"/>
        <charset val="186"/>
      </rPr>
      <t>//h
H=5.5m</t>
    </r>
  </si>
  <si>
    <t>Siltummainis</t>
  </si>
  <si>
    <t>XB52M-1-20</t>
  </si>
  <si>
    <t xml:space="preserve">Etilēnglikola tvertne </t>
  </si>
  <si>
    <t>V=50L</t>
  </si>
  <si>
    <t>Manometrs</t>
  </si>
  <si>
    <t>6bar</t>
  </si>
  <si>
    <t>Termometrs</t>
  </si>
  <si>
    <t>0-100C</t>
  </si>
  <si>
    <t>Procesorss</t>
  </si>
  <si>
    <t>ECL210 A230</t>
  </si>
  <si>
    <t>Āra temperatūras sensors</t>
  </si>
  <si>
    <t>ESMT</t>
  </si>
  <si>
    <t>Virsmas temperatūras sensors</t>
  </si>
  <si>
    <t>ESM-11</t>
  </si>
  <si>
    <t>Tērauda cauruļvads</t>
  </si>
  <si>
    <t>Sadalne.v/a., IP31, rūpnieciski komplektējama 400A, 420/240V IK08, 50hz  izmērs 1050x650x2100,  montāžai uz grīdas.  Ikm3&lt; 10kA, Ikm1&lt; 5kA Ar caurspīdīgām durvīm.  komplektā ar automātiku pēc dotās shēmas</t>
  </si>
  <si>
    <t>Prisma G</t>
  </si>
  <si>
    <t>Montāžas metode Virsapmetuma
Rindu skaits 3
Moduļu skaits 36
Caurspīdīgs pārklājs/durvis Jā
Korpusa materiāls Plastmasa
Augstums 610 mm
Platums 448 mm
Dziļums 160 mm
DIN-sliede Jā
Krāsa Pelēks
RAL numurs 7035
Aizsardzības pakāpe (IP) IP65</t>
  </si>
  <si>
    <t>Kaedra</t>
  </si>
  <si>
    <t xml:space="preserve">Montāžas metode Virsapmetuma
Rindu skaits 3
Moduļu skaits 54
Caurspīdīgs pārklājs/durvis Jā
Korpusa materiāls Plastmasa
Augstums 610 mm
Platums 448 mm
Dziļums 160 mm
DIN-sliede Jā
Krāsa Pelēks
RAL numurs 7035
Aizsardzības pakāpe (IP) IP65
</t>
  </si>
  <si>
    <t>Montāžas metode Virsapmetuma
Rindu skaits 4
Moduļu skaits 72
Caurspīdīgs pārklājs/durvis Jā
Korpusa materiāls Plastmasa
Augstums 842 mm
Platums 448 mm
Dziļums 160 mm
DIN-sliede Jā
Krāsa Pelēks
RAL numurs 7035
Aizsardzības pakāpe (IP) IP64</t>
  </si>
  <si>
    <t xml:space="preserve">Montāžas metode Virsapmetuma
Rindu skaits 4
Moduļu skaits 96
Korpusa materiāls Plastmasa
Augstums 750 mm
Platums 550 mm
Dziļums 148 mm
DIN-sliede Jā
Krāsa Balts
Aizsardzības pakāpe (IP) IP43
</t>
  </si>
  <si>
    <t xml:space="preserve">Montāžas metode Virsapmetuma
Rindu skaits 3
Moduļu skaits 36
Caurspīdīgs pārklājs/durvis Jā
Korpusa materiāls Plastmasa
Augstums 610 mm
Platums 448 mm
Dziļums 160 mm
DIN-sliede Jā
Krāsa Pelēks
RAL numurs 7035
Aizsardzības pakāpe (IP) IP65
</t>
  </si>
  <si>
    <t>B</t>
  </si>
  <si>
    <t>Gaismekļi</t>
  </si>
  <si>
    <t>Gaismeklis  LED 47W,3650lm,78lm/W, 4000K,high-flux PCB LED modules, mid-power SMD LED, CRI &gt; 80, MacAdam ≤ 3, 50.000h L80 B10,Optika: satīna opāla polikarbonāta difuzors (SOP), Korpuss:ekstrudēta alumīnija profils ar pulverveida pārklājumu.L-1538x110x110mm, IP40 v.a. IntraLighting vai ekvivalents</t>
  </si>
  <si>
    <t xml:space="preserve">Sword C SOP 3650lm 47W 840 1538mm FO IP40 white. Kods: 13721459401         </t>
  </si>
  <si>
    <t>Gaismeklis  LED 30W, 3080lm, 102lm/W, 4000K,high-flux PCB LED, CRI&gt;80, MacAdam≤3, 50.000h, L80 B10,HMP-Optika,Korpuss-ekstrudēta alumīnija profils ar pulverveida pārklājumu, L-1146x88x70mm, IP20 v.a. IntraLighting vai ekvivalents</t>
  </si>
  <si>
    <t>Intralighting Gyon C HMP 3080 lm 30W 840 1146mm FO Kods:13624471431</t>
  </si>
  <si>
    <t>Gaismeklis  LED 38W,3850lm, 103lm/W, 4000K, high-flux PCB LED, CRI&gt;80, MacAdam≤3, 50.000h, L80 B10,HMP-Optika,Korpuss-ekstrudēta alumīnija profils ar pulverveida pārklājumu, L-1426x88x70mm, IP20 v.a. IntraLighting vai ekvivalents</t>
  </si>
  <si>
    <t>Intralighting GYON C HMP 3850 lm 38W 840 1426 mm FO Kods:13624471441</t>
  </si>
  <si>
    <t>Gaismeklis  LED 45W,4620lm,104lm/W,4000K, high-flux PCB LED, CRI&gt;80, MacAdam≤3, 50.000h, L80 B10,HMP-Optika,Korpuss-ekstrudēta alumīnija profils ar pulverveida pārklājumu,L-1706x88x70mm,IP20  v.a. IntraLighting vai ekvivalents</t>
  </si>
  <si>
    <t xml:space="preserve">Intralighting GYON C HMP 4620 lm 45W 840 1706 mm FO Kods:13624471451 </t>
  </si>
  <si>
    <t>Gaismeklis  LED 15W, 1780lm, 118lm/W,4000K,high-power COB LED module, CRI &gt; 80, MacAdam ≤ 3, 50.000h L80 B10, augstas efektivitātes optika ar mikroprismatmisko lēcu,polikarbonāta korpuss, stiprināts ar stikla šķiedrām - izturīgs pret karsēšanu 850 °C, D-240mm, H-120mm,IP44  z.a. IntraLighting vai ekvivalents</t>
  </si>
  <si>
    <t>Intralighting Nitor R HE 1780 lm 15W 840 FO IP44 white Kods:14840422001</t>
  </si>
  <si>
    <t>Gaismeklis  LED 28W, 2900lm,103lm/W,4000K, high-power COB LED module, CRI &gt; 80, MacAdam ≤ 3, 50.000h L80 B10, augstas efektivitātes optika ar mikroprismatmisko lēcu,polikarbonāta korpuss, stiprināts ar stikla šķiedrām - izturīgs pret karsēšanu 850 °C,D-240mm, H-120mm, IP44, z.a. IntraLighting vai ekvivalents</t>
  </si>
  <si>
    <t>Intralighting Nitor NITOR HE 2900 lm 28W 840 IP44 Kods:14840432001</t>
  </si>
  <si>
    <t>Gaismeklis  LED 22W,2200lm,100lm/W,4000K,high-power COB LED module, CRI &gt; 80, MacAdam ≤ 3, 50.000h L80 B10, augstas efektivitātes optika ar mikroprismatmisko lēcu,polikarbonāta korpuss, stiprināts ar stikla šķiedrām - izturīgs pret karsēšanu 850 °C, D-240mm, H-120mm, IP44, z.a. IntraLighting vai ekvivalents</t>
  </si>
  <si>
    <t>Intralighting  Nitor R HE 2200 lm 22W 840 FO IP44 white Kods:14840442001</t>
  </si>
  <si>
    <t>Gaismeklis  LED 15W, 1900lm,126lm/W,4000K,high-power COB LED module, CRI &gt; 80, MacAdam ≤ 3, 50.000h L80 B10, augstas efektivitātes optika ar mikroprismatmisko lēcu,polikarbonāta korpuss, stiprināts ar stikla šķiedrām - izturīgs pret karsēšanu 850 °C,D-240mm, H-120mm, IP20, 4000K, z.a. IntraLighting vai ekvivalents</t>
  </si>
  <si>
    <t>Intralighting  Nitor R HE 1900 lm 15W 840 FO IP20 white Kods:14842422001</t>
  </si>
  <si>
    <t xml:space="preserve">Gaismeklis  LED 28W,3100lm,110lm/W,4000K,high-power COB LED module, CRI &gt; 80, MacAdam ≤ 3, 50.000h L80 B10, augstas efektivitātes optika ar mikroprismatmisko lēcu,polikarbonāta korpuss, stiprināts ar stikla šķiedrām - izturīgs pret karsēšanu 850 °C,D-240mm, H-120mm, IP20, 4000K, z.a. IntraLighting vai ekvivalents
</t>
  </si>
  <si>
    <t>Intralighting  Nitor R HE 3100 lm 28W 840 FO IP20 white Kods:14842432001</t>
  </si>
  <si>
    <t xml:space="preserve">Gaismeklis  LED 22W, 2300lm, 105lm/W,4000K,high-power COB LED module, CRI &gt; 80, MacAdam ≤ 3, 50.000h L80 B10, augstas efektivitātes optika ar mikroprismatmisko lēcu,polikarbonāta korpuss, stiprināts ar stikla šķiedrām - izturīgs pret karsēšanu 850 °C,D-240mm,H-120mm, IP20, 4000K, z.a. IntraLighting vai ekvivalents
</t>
  </si>
  <si>
    <t>Intralighting  Nitor R HE 2300 lm 22W 840 FO IP20 white Kods:14842442001</t>
  </si>
  <si>
    <t>Gaismeklis  LED 36W,4500lm.125lm/W,4000K,high-flux PCB LED modules, mid-power SMD LED, CRI&gt;80, MacAdam ≤ 3, 50.000h L80 B10,Optika:satīna opāla polikarbonāta difuzors,polikarbonāta korpuss,L-1277x104x87mm, IP66,  v.a. IntraLighting vai ekvivalents</t>
  </si>
  <si>
    <t>Intralighting 5700 4500 lm 35 W 840 FO 1277mm IP66 Kods:15711414000</t>
  </si>
  <si>
    <t>Gaismeklis  LED 21W, 1720lm,82lm/W,4000K,highflux PCB LED modules, mid-power SMD LED, CRI &gt; 80, MacAdam ≤ 3, 50.000h L80 B10,satīna opāla polikarbonāta difuzors (SOP),Korpuss:ekstrudēta alumīnija profils ar pulverveida pārklājumu, L-1164x71x79mm, IP44, z.a. IntraLighting vai ekvivalents</t>
  </si>
  <si>
    <t>Intralighting Gyon R SOP 1720 lm 21W 840 1164 mm FO IP44 white Kods:13611471231</t>
  </si>
  <si>
    <t>Gaismeklis  LED 29W,2580lm, 89lm/W, 4000K, highflux PCB LED modules, mid-power SMD LED, CRI &gt; 80, MacAdam ≤ 3, 50.000h L80 B10,satīna opāla polikarbonāta difuzors (SOP),Korpuss:ekstrudēta alumīnija profils ar pulverveida pārklājumu, L-1724x71x79mm, IP44, z.a. IntraLighting vai ekvivalents</t>
  </si>
  <si>
    <t>Intralighting Gyon R SOP 2580 lm 29W 840 L1724mm FO IP44 white Kods:13611471251</t>
  </si>
  <si>
    <t>LED nakts apgaismojums, 7W, 275lm, 29lmm/W,4000K, Alumīnija korpuss ar poliestera pulvera pārklājumu - krāsa:AN-96 / antracīts pelēks / tekstūrēts.D-224x55x61mm,IP65, IK07 z.a. PERFORMANCE IN LIGHTING vai ekvivalents</t>
  </si>
  <si>
    <t>PERFORMANCE IN LIGHTING,  INSERT+ 1 7W 4K AN3 Kods:304119</t>
  </si>
  <si>
    <t>LED spoguļgaismeklis 11W,1300lm, 118lm/W, 4000K,PMMA opāla difuzors, Korpuss:anodēts alumīnija profils, L- 574x50x60mm, v/a, IP 44, LUXIONA vai ekvivalents</t>
  </si>
  <si>
    <t>X-WALL K9 LED</t>
  </si>
  <si>
    <t>Avārijas gaismeklis  LED 3W, 132X132X54, IP 41, ar bateriju 1h un Autotestu- Premium,, AWEX LVPR/1W/B vai ekvivalents</t>
  </si>
  <si>
    <t>AWEX LV2R/1W/B</t>
  </si>
  <si>
    <t>Evakuācijas gaismeklis LED 2W,337x189x57 IP44, centrālai baterijas sistēmai,AWEX INFINITY II ALL vai ekvivalents, centrālās baterijas sistēmai</t>
  </si>
  <si>
    <t>AWEX                     INFINITY II AL IF2ALS/2W/Z/CB/ADE/WH</t>
  </si>
  <si>
    <t>Avārijas gaismeklis  LED 1W, 132X132X54, IP 41, 4000K,  ar bateriju 1h un Autotestu- Premium,, AWEX LVPR/1W -  vai ekvivalents</t>
  </si>
  <si>
    <t>AWEX  LVPR/1W/B</t>
  </si>
  <si>
    <t>Avārijas gaismeklis  LED 1W, 132X132X54, IP 41, 4000K,  ar bateriju 1h un Autotestu- Premium,, AWEX LV2O/1W/B -  vai ekvivalents</t>
  </si>
  <si>
    <t>AWEX LV2O/1W/B</t>
  </si>
  <si>
    <t>C</t>
  </si>
  <si>
    <t>Apgaismojuma komutācija</t>
  </si>
  <si>
    <t>Herm.slēdzis,10A, z.a., ar kārbu IP 44</t>
  </si>
  <si>
    <t>Merten System M</t>
  </si>
  <si>
    <t>Dubultais slēdzis ,10A, z.a. ar kārbu IP 20</t>
  </si>
  <si>
    <t>Herm. dubultais slēdzis ,10A, z.a. ar kārbu IP 44</t>
  </si>
  <si>
    <t>Slēdzis ,10A, z.a. ar kārbu IP 44</t>
  </si>
  <si>
    <t>Pārslēdzis, 10A, z.a. ar kārbu IP 44</t>
  </si>
  <si>
    <t>Pārslēdzis, 10A, z.a. ar kārbu IP 20</t>
  </si>
  <si>
    <t>Touch dim tasterpoga 10A, z.a. ar kārbu IP 20, DALI</t>
  </si>
  <si>
    <t>Klātbūtnes sensors, IP44,  Steinel PC  HF 360, 120x120mm,  augstfrekvences, z/a</t>
  </si>
  <si>
    <t>Steinel</t>
  </si>
  <si>
    <t>Herm. Kārba 1f, IP44</t>
  </si>
  <si>
    <t>Savienojumi</t>
  </si>
  <si>
    <t>Wago</t>
  </si>
  <si>
    <t>D</t>
  </si>
  <si>
    <t>Kabeļi/ kabeļu aizsardzība</t>
  </si>
  <si>
    <t>Kabelis NYY-J 5x16</t>
  </si>
  <si>
    <t>Faber kabel</t>
  </si>
  <si>
    <t>Kabelis NYY-J 5x6</t>
  </si>
  <si>
    <t>Kabelis NYY-J 5x4</t>
  </si>
  <si>
    <t>Kabelis XPJ-4x1.5</t>
  </si>
  <si>
    <t>Draka Keila cables</t>
  </si>
  <si>
    <t>Kabelis XPJ-3x2.5</t>
  </si>
  <si>
    <t>Kabelis XPJ-3x1.5</t>
  </si>
  <si>
    <t>Gofrēta Aizsargcaurule 20 mm</t>
  </si>
  <si>
    <t>Evopipes</t>
  </si>
  <si>
    <t>Gofrēta Aizsargcaurule 16 mm</t>
  </si>
  <si>
    <t>Gludsienu PE aizsargcaurule D=20mm</t>
  </si>
  <si>
    <t>Stiprinājumi/savilces/marķieri</t>
  </si>
  <si>
    <t>Sapiselco</t>
  </si>
  <si>
    <t>E</t>
  </si>
  <si>
    <t>Elektroietaises/ kontaktligzdas</t>
  </si>
  <si>
    <t>Kontaktligzda ar zem.,16A,z.a, L+N+PE, ar kārbu IP44.</t>
  </si>
  <si>
    <t>Kontaktligzda divvietīgā ar zem.,16A,z.a, L+N+PE, ar kārbu IP44.</t>
  </si>
  <si>
    <t>Kontaktligzda ar zem.,16A,z.a, L+N+PE, ar kārbu IP20.</t>
  </si>
  <si>
    <t>Kontaktligzda ar zem.,4-vietīga, 16A,z.a, L+N+PE, ar kārbu IP20.</t>
  </si>
  <si>
    <t xml:space="preserve">Izvads 1 fāzes 230V 16A, L+N+PE </t>
  </si>
  <si>
    <t xml:space="preserve">Obo </t>
  </si>
  <si>
    <t>Grīdas kārba 6-v 72x276x199mm OptiLine 45, komplektā ar 4gab 1f kontaktligzdām</t>
  </si>
  <si>
    <t>F</t>
  </si>
  <si>
    <t>Kabeļu plauku sistēma</t>
  </si>
  <si>
    <t>Zn Kabeļu rene 60x200 C-1-C-2</t>
  </si>
  <si>
    <t>Obo</t>
  </si>
  <si>
    <t>Zn Kabeļu rene 60x300 C-1-C-2</t>
  </si>
  <si>
    <t>Zn Kabeļu rene 60x400 C-1-C-3</t>
  </si>
  <si>
    <t>Kabeļu renes Pagrieziens 90°  200</t>
  </si>
  <si>
    <t>Kabeļu renes Pagrieziens 90°  400</t>
  </si>
  <si>
    <t>Kabeļreņu stiprinājumi-piekārti no griestiem</t>
  </si>
  <si>
    <t>Ugunsdrošas putas CFS-F FX</t>
  </si>
  <si>
    <t>Kabeļu renes T veida savienojums 200/200/200</t>
  </si>
  <si>
    <t>Kabeļu renes T veida savienojums 300/300/300</t>
  </si>
  <si>
    <t>Dalīta gala apdare ar līmi SEH5 5x15-59mm; 5x4-70mm²</t>
  </si>
  <si>
    <t>CellPack</t>
  </si>
  <si>
    <t>Vads H07V-K 1x16mm²</t>
  </si>
  <si>
    <t>Vads H07V-K 1x6mm2</t>
  </si>
  <si>
    <t>Palīgmateriāli, savienojumi</t>
  </si>
  <si>
    <t>Telekomunikāciju skapis ar metāla durvīm un slēdzi (uzstādīšana paredzēta 7. stāvā)</t>
  </si>
  <si>
    <t>37U 800x800mm</t>
  </si>
  <si>
    <t>kpl.</t>
  </si>
  <si>
    <t>Ventilatoru panelis ar termostatu</t>
  </si>
  <si>
    <t>Zemējuma klemme komutācijas skapim</t>
  </si>
  <si>
    <t>Skrūves - uzgriežņi M6 (komutācijas skapim)</t>
  </si>
  <si>
    <t>9-vietīgā el. Rozete 19' montēt komutācijas skapī</t>
  </si>
  <si>
    <t>PoE gigabit switch 26 port Cisco</t>
  </si>
  <si>
    <t>Cisco SLM2024PT SG 200-26P</t>
  </si>
  <si>
    <t>Switch 50 port Cisco</t>
  </si>
  <si>
    <t>SLM2048T SG200-50</t>
  </si>
  <si>
    <t>SFP modulis SM</t>
  </si>
  <si>
    <t>Patch panelis Cat6</t>
  </si>
  <si>
    <t xml:space="preserve">24p Cat6 UTP B3 </t>
  </si>
  <si>
    <t>24p duplex optiskais patch panelis ar kaseti un SC adapteriem</t>
  </si>
  <si>
    <t>Pigteils SM-SC</t>
  </si>
  <si>
    <t xml:space="preserve">Cat6 UTP patch kabelis 1.0m </t>
  </si>
  <si>
    <t>Cat6 UTP 1m</t>
  </si>
  <si>
    <t xml:space="preserve">Cat6 UTP patch kabelis 3.0m </t>
  </si>
  <si>
    <t>Cat6 UTP 3m</t>
  </si>
  <si>
    <t>SM optiskais patch kabelis 2.0m SC-LC</t>
  </si>
  <si>
    <t>SM SC-LC 2m</t>
  </si>
  <si>
    <t>SM optiskais patch kabelis 2.0m LC-LC</t>
  </si>
  <si>
    <t>SM LC-LC 2m</t>
  </si>
  <si>
    <t>Kabeļu organaizeris horizontālais</t>
  </si>
  <si>
    <t>UPS APC Smart-UPS 300VA LCD RM 2U 230V</t>
  </si>
  <si>
    <t xml:space="preserve">Kabelis </t>
  </si>
  <si>
    <t>B3 Cat6 4x2x0.5 LSZH (Low Smoke Zero Halogen)</t>
  </si>
  <si>
    <t xml:space="preserve">Optisko šķiedru kabelis 4 dzīslas SM </t>
  </si>
  <si>
    <t xml:space="preserve">Vienvietīgais datu rozetes komplekti ar kārbu un rāmīšiem </t>
  </si>
  <si>
    <t>Ugunsdrošās putas caurumu aizpildīšanai</t>
  </si>
  <si>
    <t>Aizsargcaurule gofrētā d25 mm</t>
  </si>
  <si>
    <t xml:space="preserve">Gofrēta dubultsienu caurule D=50mm 450N </t>
  </si>
  <si>
    <t>EVOCAB FLEX</t>
  </si>
  <si>
    <t>Kabeļu trepe 60x300mm 3m biezums=1mm C1-C2 KS20-300</t>
  </si>
  <si>
    <t>MEKA PRO</t>
  </si>
  <si>
    <t xml:space="preserve"> Kabeļu trepes līkums 90° 300x154mm R=300 KS90-300/KSF </t>
  </si>
  <si>
    <t>Savienojums 300x60mm RSS-300-60</t>
  </si>
  <si>
    <t xml:space="preserve"> Kabeļu trepes T-veida savienojums 60x300mm R=1000mm KST-300 </t>
  </si>
  <si>
    <t>Spaile ar uzgiezni M10 L=100mm</t>
  </si>
  <si>
    <t>Montāžas plāksne L=3m</t>
  </si>
  <si>
    <t>Alumīnija stiprinājums (ankeris) M10</t>
  </si>
  <si>
    <t>Uzgriežņu komplekts</t>
  </si>
  <si>
    <t>Montāžas un stiprināšanas materiāli</t>
  </si>
  <si>
    <t>IP videokamera (iekštelpās)</t>
  </si>
  <si>
    <t>HikVision DS-2CD2532F-IS</t>
  </si>
  <si>
    <t>Ierakstīšanas ierīce,  software</t>
  </si>
  <si>
    <t>Luxriot Enterprise</t>
  </si>
  <si>
    <t>Ierakstīšanas ierīce, dators</t>
  </si>
  <si>
    <t>Rackmount 4U case/i7 cpu  4770T 2,5 GHz/3x4Tb WDRed SATA 3 HDD/ 128Gb SSD/16Gb DDR4 RAM/ gigabit etherneth/ Win10 pro x64 licence</t>
  </si>
  <si>
    <t>Kabelis</t>
  </si>
  <si>
    <t>B3 Cat6 UTP</t>
  </si>
  <si>
    <t>Sistēmas devēji:</t>
  </si>
  <si>
    <t xml:space="preserve">Adreses kombinēts dūmu un siltuma devējs </t>
  </si>
  <si>
    <t>6000/OPHT</t>
  </si>
  <si>
    <t xml:space="preserve">Devēju bāze </t>
  </si>
  <si>
    <t>6000/BASE</t>
  </si>
  <si>
    <t>Izolators</t>
  </si>
  <si>
    <t>6000/FUI</t>
  </si>
  <si>
    <t>Izolatoru bāze</t>
  </si>
  <si>
    <t>6000/DIP</t>
  </si>
  <si>
    <t>Rokas adreses trauksmes poga ar izolatoru</t>
  </si>
  <si>
    <t>6000/BGK</t>
  </si>
  <si>
    <t>Vadības modulis</t>
  </si>
  <si>
    <t>6000/MICCO</t>
  </si>
  <si>
    <t>Adrešu sirēna</t>
  </si>
  <si>
    <t>6000/SYM2R</t>
  </si>
  <si>
    <t>Adrešu sirēnas bāze</t>
  </si>
  <si>
    <t>6000/ASB2</t>
  </si>
  <si>
    <t>Iznesamais LED indikators</t>
  </si>
  <si>
    <t>Instalācijas materiāli:</t>
  </si>
  <si>
    <t>Plastmasas kaste adrešu moduļiem</t>
  </si>
  <si>
    <t xml:space="preserve"> 2x2x0.8+0.8 (E30) Eurosafe</t>
  </si>
  <si>
    <t xml:space="preserve">Kabelis  </t>
  </si>
  <si>
    <t xml:space="preserve">NHXN-FE180/E30 3x2.5mm2 </t>
  </si>
  <si>
    <t>Instalācijas materiāli</t>
  </si>
  <si>
    <t>Starpsienu urbšanas darbi</t>
  </si>
  <si>
    <t>Ugunsdrošais pildījums</t>
  </si>
  <si>
    <t xml:space="preserve"> (java GVS Fire Stop )</t>
  </si>
  <si>
    <t>PIEEJAS KONTROLE</t>
  </si>
  <si>
    <t>Elektromagnēts ar stāvokļa kontroli uz 250Kg</t>
  </si>
  <si>
    <t>ZW600R</t>
  </si>
  <si>
    <t>Balss trauksmes izziņošanas sistēma</t>
  </si>
  <si>
    <t>Pastiprinātājs 240W</t>
  </si>
  <si>
    <t>LBB1935/20</t>
  </si>
  <si>
    <t xml:space="preserve">Līnijas gala iekārtas </t>
  </si>
  <si>
    <t>PLN1-EOL</t>
  </si>
  <si>
    <t>Griestu skaļrunis (3/6Watt); piekārtie griesti</t>
  </si>
  <si>
    <t>LBC3086/41</t>
  </si>
  <si>
    <t>Griestu skaļrunis (3/6Watt); virsapmetuma</t>
  </si>
  <si>
    <t>LB1-UM06E-1</t>
  </si>
  <si>
    <t>Nedegošs korpuss piekārto giestu skaļrunim</t>
  </si>
  <si>
    <t>LBC3081/02</t>
  </si>
  <si>
    <t>EVAC. Savienošais adapteris ar termodrošinātāju</t>
  </si>
  <si>
    <t>Ugunsizturīgs kabelis 3x1,5 (E30)</t>
  </si>
  <si>
    <t>3x1,5 (E30)</t>
  </si>
  <si>
    <t xml:space="preserve">m </t>
  </si>
  <si>
    <t>2., 3. un 5. stāvs</t>
  </si>
  <si>
    <t>Māsu posteņa vadības bloks 72583A1 5.stāvam</t>
  </si>
  <si>
    <t>Māsu posteņa vadības bloka pamatne 72583Z15.stāvam</t>
  </si>
  <si>
    <t>Māsu posteņa telefons 74422A1N 5.stāvam</t>
  </si>
  <si>
    <t>Māsu posteņa telefona ligzda 73070A 5.stāvam</t>
  </si>
  <si>
    <t>Māsu posteņa telefona montāžas vāks 8891U3N 5.stāvam</t>
  </si>
  <si>
    <t>Vienvietīgo moduļu montāžas rāmis 88914A3N 5.stāvam</t>
  </si>
  <si>
    <t>Gofrētā caurule kabeļiem D16mm</t>
  </si>
  <si>
    <t>Montāžas stiprinājumi</t>
  </si>
  <si>
    <t>Cat5e FTP kabelis 5.stāva māsu posteņa komponentēm</t>
  </si>
  <si>
    <t>24V elektrobarošanas kabelis 2x2.5mm</t>
  </si>
  <si>
    <t>Cat6 FTP kabelis 2. un 3.stāva MIS kontrolieru servera savienojumam</t>
  </si>
  <si>
    <t>Gaiteņa vītā pāra līnijas kabelis YTKSY 2x2x0,8mm</t>
  </si>
  <si>
    <t>Montāžas nozarkārba</t>
  </si>
  <si>
    <t>6.stāvs dienvidu daļa</t>
  </si>
  <si>
    <t>Stāva kontrolieris Systevo 72700A1</t>
  </si>
  <si>
    <t>Stāva kontroliera tīkla karte 72700C1</t>
  </si>
  <si>
    <t>Stāva līnijas pasīvais galaslēdzis 72639A</t>
  </si>
  <si>
    <t>Pasīva galaslēdža montāžas vāks 88910A3N</t>
  </si>
  <si>
    <t>Stāva barošanas bloks 10A 89954R5</t>
  </si>
  <si>
    <t>Stāva UPS modulis 10A 89954C7</t>
  </si>
  <si>
    <t>Māsu posteņa vadības bloks 72S83A1</t>
  </si>
  <si>
    <t>Māsu posteņa vadības bloka pamatne 72S83Z1</t>
  </si>
  <si>
    <t>Māsu posteņa telefons 74422A1N</t>
  </si>
  <si>
    <t>Māsu posteņa telefona ligzda 73070A</t>
  </si>
  <si>
    <t>Māsu posteņa telefona montāžas vāks 88911J3N</t>
  </si>
  <si>
    <t>Palātas vadības terminālis 76921B1</t>
  </si>
  <si>
    <t>Palātas vadības termināļa reģipša montāžas plate 76919B1</t>
  </si>
  <si>
    <t>WC/dušas telpas vadibas lampa 72570P1</t>
  </si>
  <si>
    <t>WC/dušas telpas vadības lampas pamatne 72S70Z2</t>
  </si>
  <si>
    <t>Palatas indikācijas lampa 72S69DL</t>
  </si>
  <si>
    <t>Palātas indikācijas lampas pamatne 72569Z4</t>
  </si>
  <si>
    <t>Pacienta gultas modulis 74188A1</t>
  </si>
  <si>
    <t>Pacienta gultas moduļa montāžas plate konsolei 74174D1</t>
  </si>
  <si>
    <t>Pacienta pults VIP palātām 74133A1</t>
  </si>
  <si>
    <t>Pacienta pults VIP palātām sienas turētājs 74131B1</t>
  </si>
  <si>
    <t>Pacienta pults parastajām palātām 741S4C7</t>
  </si>
  <si>
    <t>Pacienta pults parastajām palātām sienas turētājs 74154Z1</t>
  </si>
  <si>
    <t>Izs./Ats. modulis dušas telpām 73642B3</t>
  </si>
  <si>
    <t>Izs./Ats. moduļa dušas telpām montāžas vāks 88882A3N</t>
  </si>
  <si>
    <t>Izsaukuma modulis ar striķīti dušas telpām 70045A3</t>
  </si>
  <si>
    <t>Izsaukuma moduļa ar striķīti dušas telpām montāžas vāks 88880A3</t>
  </si>
  <si>
    <t>Vienvietīgo moduļu montāžas rāmis dušas telpām 83914A3</t>
  </si>
  <si>
    <t>Vienvietīgo moduļu montāžas rāmis dušas telpām 88914A3N</t>
  </si>
  <si>
    <t>Stāva barošanas bloka montāžas kaste</t>
  </si>
  <si>
    <t>Stāva UPS moduļa montāžas kaste</t>
  </si>
  <si>
    <t>Stāva MIS automātslēdzis 10A</t>
  </si>
  <si>
    <t>Plastmasas montāžas caurule kabeļiem D20mm</t>
  </si>
  <si>
    <t>Gofrētā caurule kabeļiem D16mm un kanālu štrobēšana</t>
  </si>
  <si>
    <t>CatSe FTP kabelis stāva komponentēm</t>
  </si>
  <si>
    <t>220Velektrobarošanas kabelis 3x2.Smm</t>
  </si>
  <si>
    <t>Cat6 FTP kabelis servera savienojumam</t>
  </si>
  <si>
    <t>Ugunsdrošā manžete</t>
  </si>
  <si>
    <t>Ekranēts mikrofona kabelis 2x0.3Smm</t>
  </si>
  <si>
    <t>AWG 28-40 plakanais kabelis</t>
  </si>
  <si>
    <t>Konektori 40 dzīslu plakanajam kabelim</t>
  </si>
  <si>
    <t>Cat5e UTP kabelis konsoļu apgaismojuma vadībai</t>
  </si>
  <si>
    <t>Kabeļu kanāls (balts)</t>
  </si>
  <si>
    <t>6.stāvs ziemeļu daļa</t>
  </si>
  <si>
    <t>Pasīvā galaslēdža montāžas vāks 88910A3N</t>
  </si>
  <si>
    <t>MIS serveris 765M350</t>
  </si>
  <si>
    <t>MIS servera UPS modulis 76089AC</t>
  </si>
  <si>
    <t>MIS licence 500 palātām un 400 IP iekārtām 72700LC</t>
  </si>
  <si>
    <r>
      <t>Tīkla komutators (</t>
    </r>
    <r>
      <rPr>
        <i/>
        <sz val="10"/>
        <rFont val="Arial"/>
        <family val="2"/>
        <charset val="186"/>
      </rPr>
      <t>switch</t>
    </r>
    <r>
      <rPr>
        <sz val="10"/>
        <rFont val="Arial"/>
        <family val="2"/>
        <charset val="186"/>
      </rPr>
      <t>) 79823C2</t>
    </r>
  </si>
  <si>
    <t>Tīkla izolators 79823D1</t>
  </si>
  <si>
    <t>Palātas indikācijas lampa 72569DL</t>
  </si>
  <si>
    <t>Pacienta gultas moduļa montāžas plate konsolei 7417401</t>
  </si>
  <si>
    <t>Pacienta pults parastajām palātām 74154C7</t>
  </si>
  <si>
    <t>Vienvietīgo moduļu montāžas rāmis dušas telpām 88914A3</t>
  </si>
  <si>
    <t>Informatīvais LED gaiteņa displejs</t>
  </si>
  <si>
    <t>Servera montāžas skapis (sienas) 19"</t>
  </si>
  <si>
    <t>220V elektrobarošanas kabelis 3x2.5mm</t>
  </si>
  <si>
    <t>Ekranēts mikrofona kabelis 2x0.35mm</t>
  </si>
  <si>
    <t>Sistēmas programmēšana</t>
  </si>
  <si>
    <r>
      <rPr>
        <sz val="10"/>
        <rFont val="Arial"/>
        <family val="2"/>
        <charset val="186"/>
      </rPr>
      <t>Vara caurule 8mm</t>
    </r>
  </si>
  <si>
    <r>
      <rPr>
        <sz val="10"/>
        <rFont val="Arial"/>
        <family val="2"/>
        <charset val="186"/>
      </rPr>
      <t>m</t>
    </r>
  </si>
  <si>
    <r>
      <rPr>
        <sz val="10"/>
        <rFont val="Arial"/>
        <family val="2"/>
        <charset val="186"/>
      </rPr>
      <t>Vara caurule lOmm</t>
    </r>
  </si>
  <si>
    <r>
      <rPr>
        <sz val="10"/>
        <rFont val="Arial"/>
        <family val="2"/>
        <charset val="186"/>
      </rPr>
      <t>Vara caurule 12mm</t>
    </r>
  </si>
  <si>
    <r>
      <rPr>
        <sz val="10"/>
        <rFont val="Arial"/>
        <family val="2"/>
        <charset val="186"/>
      </rPr>
      <t>Vara caurule 15mm</t>
    </r>
  </si>
  <si>
    <r>
      <rPr>
        <sz val="10"/>
        <rFont val="Arial"/>
        <family val="2"/>
        <charset val="186"/>
      </rPr>
      <t>Vara līkums 90° 8mm</t>
    </r>
  </si>
  <si>
    <r>
      <rPr>
        <sz val="10"/>
        <rFont val="Arial"/>
        <family val="2"/>
        <charset val="186"/>
      </rPr>
      <t>Vara līkums 90° lOmm</t>
    </r>
  </si>
  <si>
    <r>
      <rPr>
        <sz val="10"/>
        <rFont val="Arial"/>
        <family val="2"/>
        <charset val="186"/>
      </rPr>
      <t>Vara līkums 90° 12mm</t>
    </r>
  </si>
  <si>
    <r>
      <rPr>
        <sz val="10"/>
        <rFont val="Arial"/>
        <family val="2"/>
        <charset val="186"/>
      </rPr>
      <t>Vara līkums 90° 15mm</t>
    </r>
  </si>
  <si>
    <r>
      <rPr>
        <sz val="10"/>
        <rFont val="Arial"/>
        <family val="2"/>
        <charset val="186"/>
      </rPr>
      <t>Vara mufe 8mm</t>
    </r>
  </si>
  <si>
    <r>
      <rPr>
        <sz val="10"/>
        <rFont val="Arial"/>
        <family val="2"/>
        <charset val="186"/>
      </rPr>
      <t>Vara mufe lOmm</t>
    </r>
  </si>
  <si>
    <r>
      <rPr>
        <sz val="10"/>
        <rFont val="Arial"/>
        <family val="2"/>
        <charset val="186"/>
      </rPr>
      <t>Vara mufe 12mm</t>
    </r>
  </si>
  <si>
    <r>
      <rPr>
        <sz val="10"/>
        <rFont val="Arial"/>
        <family val="2"/>
        <charset val="186"/>
      </rPr>
      <t>Vara mufe 15mm</t>
    </r>
  </si>
  <si>
    <r>
      <rPr>
        <sz val="10"/>
        <rFont val="Arial"/>
        <family val="2"/>
        <charset val="186"/>
      </rPr>
      <t>Vara pāreja 15-12mm</t>
    </r>
  </si>
  <si>
    <r>
      <rPr>
        <sz val="10"/>
        <rFont val="Arial"/>
        <family val="2"/>
        <charset val="186"/>
      </rPr>
      <t>Vara pāreja 12-10mm</t>
    </r>
  </si>
  <si>
    <r>
      <rPr>
        <sz val="10"/>
        <rFont val="Arial"/>
        <family val="2"/>
        <charset val="186"/>
      </rPr>
      <t>Vara pāreja 12-8mm</t>
    </r>
  </si>
  <si>
    <r>
      <rPr>
        <sz val="10"/>
        <rFont val="Arial"/>
        <family val="2"/>
        <charset val="186"/>
      </rPr>
      <t>Vara pāreja 10-8mm</t>
    </r>
  </si>
  <si>
    <r>
      <rPr>
        <sz val="10"/>
        <rFont val="Arial"/>
        <family val="2"/>
        <charset val="186"/>
      </rPr>
      <t>Vara T savienojums 8mm</t>
    </r>
  </si>
  <si>
    <r>
      <rPr>
        <sz val="10"/>
        <rFont val="Arial"/>
        <family val="2"/>
        <charset val="186"/>
      </rPr>
      <t>Vara Tsavienojums lOmm</t>
    </r>
  </si>
  <si>
    <r>
      <rPr>
        <sz val="10"/>
        <rFont val="Arial"/>
        <family val="2"/>
        <charset val="186"/>
      </rPr>
      <t>Vara T savienojums 12mm</t>
    </r>
  </si>
  <si>
    <r>
      <rPr>
        <sz val="10"/>
        <rFont val="Arial"/>
        <family val="2"/>
        <charset val="186"/>
      </rPr>
      <t>Enkurskrūve HUS3-A6</t>
    </r>
  </si>
  <si>
    <t>Cauruļskava MP-HI M8/M10</t>
  </si>
  <si>
    <r>
      <rPr>
        <sz val="10"/>
        <rFont val="Arial"/>
        <family val="2"/>
        <charset val="186"/>
      </rPr>
      <t>Gofrētās caurules stiprinājumi</t>
    </r>
  </si>
  <si>
    <r>
      <rPr>
        <sz val="10"/>
        <rFont val="Arial"/>
        <family val="2"/>
        <charset val="186"/>
      </rPr>
      <t>Gofrēta caurule 20mm</t>
    </r>
  </si>
  <si>
    <r>
      <rPr>
        <sz val="10"/>
        <rFont val="Arial"/>
        <family val="2"/>
        <charset val="186"/>
      </rPr>
      <t>Greggersen vai analogs gāzu kontroles un trauksmes panelis 1 gāzei</t>
    </r>
  </si>
  <si>
    <r>
      <rPr>
        <sz val="10"/>
        <rFont val="Arial"/>
        <family val="2"/>
        <charset val="186"/>
      </rPr>
      <t>Sienas konsole Trilux Kubion Premium rasējums Nr.l</t>
    </r>
  </si>
  <si>
    <r>
      <rPr>
        <sz val="10"/>
        <rFont val="Arial"/>
        <family val="2"/>
        <charset val="186"/>
      </rPr>
      <t>Sienas konsole Tri 1 ux Kubion Premium rasējums Nr.2</t>
    </r>
  </si>
  <si>
    <r>
      <rPr>
        <sz val="10"/>
        <rFont val="Arial"/>
        <family val="2"/>
        <charset val="186"/>
      </rPr>
      <t>Sienas konsole Trilux Kubion Premium rasējums Nr.3</t>
    </r>
  </si>
  <si>
    <r>
      <rPr>
        <sz val="10"/>
        <rFont val="Arial"/>
        <family val="2"/>
        <charset val="186"/>
      </rPr>
      <t>Greggersen vai analogs ventilis medicīnas gāzēm</t>
    </r>
  </si>
  <si>
    <r>
      <rPr>
        <sz val="10"/>
        <rFont val="Arial"/>
        <family val="2"/>
        <charset val="186"/>
      </rPr>
      <t>Tehnoloģiskie urbumi</t>
    </r>
  </si>
  <si>
    <r>
      <rPr>
        <sz val="10"/>
        <rFont val="Arial"/>
        <family val="2"/>
        <charset val="186"/>
      </rPr>
      <t>Vara krāsojums lodējuma vietām 400ml</t>
    </r>
  </si>
  <si>
    <r>
      <rPr>
        <sz val="10"/>
        <rFont val="Arial"/>
        <family val="2"/>
        <charset val="186"/>
      </rPr>
      <t>Gāzu sistēmas marķējumi</t>
    </r>
  </si>
  <si>
    <r>
      <rPr>
        <sz val="10"/>
        <rFont val="Arial"/>
        <family val="2"/>
        <charset val="186"/>
      </rPr>
      <t>Slāpeklis 20L</t>
    </r>
  </si>
  <si>
    <r>
      <rPr>
        <sz val="10"/>
        <rFont val="Arial"/>
        <family val="2"/>
        <charset val="186"/>
      </rPr>
      <t>Ūdeņradis 20L</t>
    </r>
  </si>
  <si>
    <r>
      <rPr>
        <sz val="10"/>
        <rFont val="Arial"/>
        <family val="2"/>
        <charset val="186"/>
      </rPr>
      <t>Elektrodi</t>
    </r>
  </si>
  <si>
    <r>
      <rPr>
        <sz val="10"/>
        <rFont val="Arial"/>
        <family val="2"/>
        <charset val="186"/>
      </rPr>
      <t>kg</t>
    </r>
  </si>
  <si>
    <r>
      <rPr>
        <sz val="10"/>
        <rFont val="Arial"/>
        <family val="2"/>
        <charset val="186"/>
      </rPr>
      <t>Materiāls ugunsdrošiem starpsienu aizpildījumiem HILTI</t>
    </r>
  </si>
  <si>
    <t>Elektroinstalācija materiāli (cauruļvadu zemējums, iekārtu pieslēgums elektrības tīklam)</t>
  </si>
  <si>
    <t>Valsts sabiedrība ar ierobežotu atbildību "Nacionālais rehabilitācjas centrs "Vaivari""
ēkas 6 un 7. stāva ziemeļu spārna telpas platībā 1360m2 (6. stāvs)</t>
  </si>
  <si>
    <t>Starpsienu demontāža</t>
  </si>
  <si>
    <t>m3</t>
  </si>
  <si>
    <t>Savienoto sanitārtehnisko telpu grīdas konstrukcijas demontāža</t>
  </si>
  <si>
    <t>Grīdas seguma demontāža</t>
  </si>
  <si>
    <t>m2</t>
  </si>
  <si>
    <t>Iekšdurvju demontāža</t>
  </si>
  <si>
    <t>Piekaramo griestu demontāža</t>
  </si>
  <si>
    <t>Apmetuma demontāža</t>
  </si>
  <si>
    <t>Būvgružu izvešana</t>
  </si>
  <si>
    <t>Dažādi demontāžas darbi</t>
  </si>
  <si>
    <t>c/h</t>
  </si>
  <si>
    <t>Konteineru noma</t>
  </si>
  <si>
    <t>Būvgružu savākšana,aizvešana uz atbērtni</t>
  </si>
  <si>
    <t>Būvgružu pieņemšana atbērtnē-poligonā K=1,6,  nodošana pārstrādei</t>
  </si>
  <si>
    <t>Iekšsienas (AR-7)6 stāvs</t>
  </si>
  <si>
    <t>Tips Si1</t>
  </si>
  <si>
    <t>Metāla profila starpsienas karkasa uzstādīšana  UW 50 profils, CW 50 profils palīgmateriāli, stiprinājumi</t>
  </si>
  <si>
    <t>Skaņas izolācijas ierīkošana, Paroc vate EXTRA vai ekvivalents, b=40 mm</t>
  </si>
  <si>
    <t>Karkasa apšuvums ar ģipškartonu  Knauf Piano GKF 2. kārtās</t>
  </si>
  <si>
    <t>Tips Si2</t>
  </si>
  <si>
    <t>Karkasa apšuvums ar ģipškartonu  Knauf Green GKBI 2. kārtās</t>
  </si>
  <si>
    <t>Karkasa apšuvums ar ģipškartonu  Knauf White GKB 2. kārtās</t>
  </si>
  <si>
    <t>Tips Si3</t>
  </si>
  <si>
    <t>Metāla profila starpsienas karkasa uzstādīšana  UW 75 profils, CW 75 profils palīgmateriāli, stiprinājumi</t>
  </si>
  <si>
    <t>Skaņas izolācijas ierīkošana, Paroc vate EXTRA vai ekvivalents, b=60 mm</t>
  </si>
  <si>
    <t>Karkasa apšuvums ar ģipškartonu  Knauf Red GKF 2. kārtās</t>
  </si>
  <si>
    <t>Tips Si4</t>
  </si>
  <si>
    <t>Tips Si5</t>
  </si>
  <si>
    <t>Tips Si8</t>
  </si>
  <si>
    <t>Sienu mūrēšana no keramzītbetona blokiem, b=250 piem. Fibo Efekt3 vai ekvivalents</t>
  </si>
  <si>
    <t>Tips Si10</t>
  </si>
  <si>
    <t>Tips Si11</t>
  </si>
  <si>
    <t>Sienu mūrēšana ar ķieģeļiem, b=120 mm</t>
  </si>
  <si>
    <t>Kāpņu K-1 un K-2 izbūve saskaņā ar AR-8 . Lamināts ; Kāpņu leņķa līstes50x5mm; krāsots Knauf Braun ģipškartons; metāla loksne 5 mm, palīgmateriāli, stiprinājumi</t>
  </si>
  <si>
    <t>6. stāvs</t>
  </si>
  <si>
    <t>G1</t>
  </si>
  <si>
    <t>Virsmas attīrīšana</t>
  </si>
  <si>
    <t>Grīdas gruntēšana 2k. WEBER MD 16  vai ekvivalents</t>
  </si>
  <si>
    <t>Grīdu izlīdzināšana ~4 mm  špaktele Weber floor 110 Fine  vai ekvivalents</t>
  </si>
  <si>
    <t>G2</t>
  </si>
  <si>
    <t>Izlīdzinošs beramā keramzīta slānis 20 mm</t>
  </si>
  <si>
    <t>Akmens vates (PAROC ) iestrāde   karkasā siltuma /skaņas izolācijai</t>
  </si>
  <si>
    <t>Paroc SSB1 50 mm  vai ekvivalents</t>
  </si>
  <si>
    <t>Izolācijas slāņa ierīkošana</t>
  </si>
  <si>
    <r>
      <t>m</t>
    </r>
    <r>
      <rPr>
        <vertAlign val="superscript"/>
        <sz val="10"/>
        <rFont val="Arial"/>
        <family val="2"/>
        <charset val="186"/>
      </rPr>
      <t>2</t>
    </r>
  </si>
  <si>
    <t>Polietilēna plēve 200mk</t>
  </si>
  <si>
    <t>"Estrich" javas klona grīdu ierīkošana (līdz 60 mm), slīpēšana, deformācijas šuvju izgriezšana</t>
  </si>
  <si>
    <t>Cements, smilts, polipropilēna šķiedras</t>
  </si>
  <si>
    <t>Grīdas gruntēšana 2k.</t>
  </si>
  <si>
    <t>WEBER prim.801 vai ekvivalents</t>
  </si>
  <si>
    <t>Hidroizolācijas ierīkošana WEBER TEC 822 2 kārtas vai ekvivalents</t>
  </si>
  <si>
    <t>G3</t>
  </si>
  <si>
    <t>Lamināta apakšklāja slāņa ierīkošana</t>
  </si>
  <si>
    <t>Lamināta parketa iesegšana Classen Impression 4V Ozols Bassano 33. klase vai ekvivalents</t>
  </si>
  <si>
    <t xml:space="preserve">Grīdu apdare un grīdlīstes </t>
  </si>
  <si>
    <t xml:space="preserve">Grīdas špaktelēšana ar Vetonit 3000 </t>
  </si>
  <si>
    <t>Vetonit 3000 Nobeiguma līdzinātājs vai ekvivalents</t>
  </si>
  <si>
    <t>Linoleja grīdu iesegšana  uzlocīts uz sienas</t>
  </si>
  <si>
    <t>Linolejs Sarlon saskaņā ar IN projektu vai ekvivalents</t>
  </si>
  <si>
    <t xml:space="preserve">Linoleja līme </t>
  </si>
  <si>
    <t>Metināšana diegs</t>
  </si>
  <si>
    <t>Iekšdurvju montāža saskaņā ar AR-6</t>
  </si>
  <si>
    <t>Di1  ( 1,1x2,1 m)</t>
  </si>
  <si>
    <t>Di2  ( 1,1x2,1 m)</t>
  </si>
  <si>
    <t>Di3u  ( 0,75x2,1 m)</t>
  </si>
  <si>
    <t>Di4  ( 0,6x1,9 m)</t>
  </si>
  <si>
    <t>Di5  ( 0,6x1,9 m)</t>
  </si>
  <si>
    <t>Di6  ( 0,9x2,1 m)</t>
  </si>
  <si>
    <t>Di7u  ( 1,9x2,3 m)</t>
  </si>
  <si>
    <t>Montāžas materiāli (blīvējošs materiāls, stiprinājumi u.c.)</t>
  </si>
  <si>
    <t>Vitrīnu montāža saskaņā ar AR-6</t>
  </si>
  <si>
    <t>V1  ( 2,47x2,4 m)</t>
  </si>
  <si>
    <t>V2  ( 3,9x2,4 m)</t>
  </si>
  <si>
    <t>V3  ( 1,89x2,1 m)</t>
  </si>
  <si>
    <t>V4  ( 2,82x2,1 m)</t>
  </si>
  <si>
    <t>Durvju apmaļu uzstādīšana saskaņā ar AR-6 funierētas, nažfiniera suga-ozols, lakota</t>
  </si>
  <si>
    <t>Durvju apmaļu uzstādīšana saskaņā ar AR-6 MDF, krāsotas</t>
  </si>
  <si>
    <t xml:space="preserve">Griesti  </t>
  </si>
  <si>
    <t>Piekārto griestu ierīkošana-Piekārti moduļtipa griesti 1200х600х20 mm Rockfon MediCare Plus А24 t.sk. Nesošās metāla karkasa konstrukcijas, stiprinājumi</t>
  </si>
  <si>
    <t xml:space="preserve">Griestu apmetuma izveidošana 10 mm kaļķa cementa javu </t>
  </si>
  <si>
    <t xml:space="preserve">Knauf sistēmas iekārto griestu metāla karkasa D112 ierīkošana </t>
  </si>
  <si>
    <t>Karkasu  apšūšana ar ģipškartonu (2kārta). Knauf ģipškartona plātne GKB Knauf skrūves TN 25 mm garas.</t>
  </si>
  <si>
    <t>Karkasu  apšūšana ar ģipškartonu (2kārta). Knauf ģipškartona plātne GKBI..Knauf skrūves TN 25 mm garas.</t>
  </si>
  <si>
    <t>Griestu špaktelēšana, slīpēšana</t>
  </si>
  <si>
    <t>Dziļumgrunts</t>
  </si>
  <si>
    <t>špaktele WeberVetonit JS vai ekvivalents</t>
  </si>
  <si>
    <t>Smilšpapīrs</t>
  </si>
  <si>
    <t>špaktele Weber WH vai ekvivalents</t>
  </si>
  <si>
    <t xml:space="preserve">Sagatavotu griestu gruntēšana </t>
  </si>
  <si>
    <t>Grunts Scotte Grund vai ekvivalents</t>
  </si>
  <si>
    <t>Sagatavotu griestu krāsošana  2k.</t>
  </si>
  <si>
    <t>Lateksa krāsa Beckerplast vai ekvivalents</t>
  </si>
  <si>
    <t xml:space="preserve">Sienas </t>
  </si>
  <si>
    <t>Sienu apmetuma izveidošana   kaļķa-cementa apmetums WEBER T-1 vai ekvivalents</t>
  </si>
  <si>
    <t>Sienu špaktelēšana, slīpēšana t.sk. Ailu apmales</t>
  </si>
  <si>
    <t xml:space="preserve">grunts </t>
  </si>
  <si>
    <t>Sagatavotu sienu gruntēšana krāsām</t>
  </si>
  <si>
    <t>Grunts Caparol vai ekvivalents</t>
  </si>
  <si>
    <t>Sagatavotu sienu krāsošana ar tonētām krāsām 2k.</t>
  </si>
  <si>
    <t>Lateksa krāsa Caparol Samtex 7 vai ekvivalents vai ekvivalents</t>
  </si>
  <si>
    <t>Homogēna seguma iesegšana  uz sienas</t>
  </si>
  <si>
    <t>FORBO Onyx+ saskaņā ar IN projektu vai ekvivalents</t>
  </si>
  <si>
    <t xml:space="preserve">līme </t>
  </si>
  <si>
    <t xml:space="preserve">Ozolkoka finierēti sienas paneļi gaiteņos, lakoti naturālā tonī </t>
  </si>
  <si>
    <t>Tērauda cokolu uzstādīšana gaiteņos</t>
  </si>
  <si>
    <t>Dzintra Cīrule</t>
  </si>
  <si>
    <t>Sertifikāta Nr.10-0363</t>
  </si>
  <si>
    <t xml:space="preserve">Demontāžas darbi </t>
  </si>
  <si>
    <t>Sienas</t>
  </si>
  <si>
    <t xml:space="preserve">Kāpnes </t>
  </si>
  <si>
    <t xml:space="preserve">Grīdas </t>
  </si>
  <si>
    <t xml:space="preserve">Ailu aizpildījuma elementi </t>
  </si>
  <si>
    <t xml:space="preserve">Iekšējie apdares darbi </t>
  </si>
  <si>
    <t>Telpu numuru plāksnītes uzstādīšana saskaņā ar IN-27</t>
  </si>
  <si>
    <t>Telpu nosaukumu plāksnītes uzstādīšana IN-27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</si>
</sst>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 #,##0.00_-;_-* &quot;-&quot;??_-;_-@_-"/>
    <numFmt numFmtId="165" formatCode="_-* #,##0.00_-;\-* #,##0.00_-;_-* \-??_-;_-@_-"/>
    <numFmt numFmtId="166" formatCode="m\o\n\th\ d\,\ yyyy"/>
    <numFmt numFmtId="167" formatCode="#.00"/>
    <numFmt numFmtId="168" formatCode="#."/>
    <numFmt numFmtId="169" formatCode="#,##0.0"/>
    <numFmt numFmtId="170" formatCode="0.0"/>
  </numFmts>
  <fonts count="55">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b/>
      <sz val="12"/>
      <name val="Arial"/>
      <family val="2"/>
      <charset val="186"/>
    </font>
    <font>
      <sz val="11"/>
      <name val="Arial"/>
      <family val="2"/>
      <charset val="186"/>
    </font>
    <font>
      <b/>
      <sz val="11"/>
      <name val="Arial"/>
      <family val="2"/>
      <charset val="186"/>
    </font>
    <font>
      <sz val="10"/>
      <name val="Helv"/>
      <family val="2"/>
    </font>
    <font>
      <sz val="1"/>
      <color indexed="8"/>
      <name val="Courier"/>
      <family val="1"/>
      <charset val="186"/>
    </font>
    <font>
      <b/>
      <sz val="1"/>
      <color indexed="8"/>
      <name val="Courier"/>
      <family val="1"/>
      <charset val="186"/>
    </font>
    <font>
      <sz val="10"/>
      <name val="Helv"/>
    </font>
    <font>
      <b/>
      <sz val="10"/>
      <name val="Arial"/>
      <family val="2"/>
      <charset val="186"/>
    </font>
    <font>
      <sz val="10"/>
      <name val="Arial"/>
      <family val="2"/>
    </font>
    <font>
      <sz val="10"/>
      <color theme="1"/>
      <name val="Arial"/>
      <family val="2"/>
      <charset val="186"/>
    </font>
    <font>
      <sz val="11"/>
      <color theme="1"/>
      <name val="Arial"/>
      <family val="2"/>
      <charset val="186"/>
    </font>
    <font>
      <b/>
      <sz val="11"/>
      <color theme="1"/>
      <name val="Arial"/>
      <family val="2"/>
      <charset val="186"/>
    </font>
    <font>
      <sz val="12"/>
      <color theme="1"/>
      <name val="Arial"/>
      <family val="2"/>
      <charset val="186"/>
    </font>
    <font>
      <sz val="9"/>
      <name val="Arial"/>
      <family val="2"/>
      <charset val="186"/>
    </font>
    <font>
      <sz val="10"/>
      <color indexed="8"/>
      <name val="Arial"/>
      <family val="2"/>
      <charset val="186"/>
    </font>
    <font>
      <sz val="11"/>
      <name val="Calibri"/>
      <family val="2"/>
      <charset val="186"/>
    </font>
    <font>
      <i/>
      <sz val="11"/>
      <color rgb="FF7F7F7F"/>
      <name val="Calibri"/>
      <family val="2"/>
      <charset val="186"/>
      <scheme val="minor"/>
    </font>
    <font>
      <b/>
      <sz val="11"/>
      <color theme="1"/>
      <name val="Times New Roman"/>
      <family val="1"/>
      <charset val="186"/>
    </font>
    <font>
      <b/>
      <sz val="12"/>
      <color theme="1"/>
      <name val="Arial"/>
      <family val="2"/>
      <charset val="186"/>
    </font>
    <font>
      <sz val="11"/>
      <color theme="1"/>
      <name val="Times New Roman"/>
      <family val="1"/>
      <charset val="186"/>
    </font>
    <font>
      <b/>
      <sz val="10"/>
      <color theme="1"/>
      <name val="Arial"/>
      <family val="2"/>
      <charset val="186"/>
    </font>
    <font>
      <sz val="11"/>
      <name val="Calibri"/>
      <family val="2"/>
      <charset val="186"/>
      <scheme val="minor"/>
    </font>
    <font>
      <b/>
      <sz val="10"/>
      <color theme="1"/>
      <name val="Arial"/>
      <family val="2"/>
      <charset val="204"/>
    </font>
    <font>
      <sz val="10"/>
      <color theme="1"/>
      <name val="Arial"/>
      <family val="2"/>
      <charset val="1"/>
    </font>
    <font>
      <sz val="11"/>
      <color theme="1"/>
      <name val="Arial"/>
      <family val="2"/>
      <charset val="1"/>
    </font>
    <font>
      <b/>
      <sz val="10"/>
      <name val="Arial"/>
      <family val="2"/>
      <charset val="204"/>
    </font>
    <font>
      <sz val="10"/>
      <color rgb="FF000000"/>
      <name val="Arial"/>
      <family val="2"/>
      <charset val="1"/>
    </font>
    <font>
      <sz val="10"/>
      <color rgb="FF000000"/>
      <name val="Arial"/>
      <family val="2"/>
      <charset val="186"/>
    </font>
    <font>
      <sz val="11"/>
      <name val="Arial"/>
      <family val="2"/>
      <charset val="1"/>
    </font>
    <font>
      <sz val="10"/>
      <name val="Arial"/>
      <family val="2"/>
      <charset val="1"/>
    </font>
    <font>
      <sz val="11"/>
      <color rgb="FFFF0000"/>
      <name val="Arial"/>
      <family val="2"/>
      <charset val="1"/>
    </font>
    <font>
      <sz val="10"/>
      <color rgb="FFFF0000"/>
      <name val="Arial"/>
      <family val="2"/>
      <charset val="1"/>
    </font>
    <font>
      <vertAlign val="superscript"/>
      <sz val="10"/>
      <color theme="1"/>
      <name val="Arial"/>
      <family val="2"/>
      <charset val="186"/>
    </font>
    <font>
      <b/>
      <sz val="10"/>
      <color indexed="8"/>
      <name val="Arial"/>
      <family val="2"/>
      <charset val="186"/>
    </font>
    <font>
      <sz val="10"/>
      <color rgb="FF222222"/>
      <name val="Arial"/>
      <family val="2"/>
      <charset val="186"/>
    </font>
    <font>
      <sz val="12"/>
      <name val="BaltCenturyOldStyle"/>
      <family val="2"/>
      <charset val="186"/>
    </font>
    <font>
      <i/>
      <sz val="10"/>
      <name val="Arial"/>
      <family val="2"/>
      <charset val="186"/>
    </font>
    <font>
      <b/>
      <sz val="11"/>
      <color rgb="FF000000"/>
      <name val="Calibri"/>
      <family val="2"/>
      <charset val="186"/>
      <scheme val="minor"/>
    </font>
    <font>
      <b/>
      <i/>
      <sz val="11"/>
      <color theme="1"/>
      <name val="Arial"/>
      <family val="2"/>
      <charset val="186"/>
    </font>
    <font>
      <b/>
      <u/>
      <sz val="11"/>
      <color theme="1"/>
      <name val="Arial"/>
      <family val="2"/>
      <charset val="186"/>
    </font>
    <font>
      <sz val="11"/>
      <color rgb="FF000000"/>
      <name val="Calibri"/>
      <family val="2"/>
      <charset val="204"/>
    </font>
    <font>
      <vertAlign val="superscript"/>
      <sz val="10"/>
      <name val="Arial"/>
      <family val="2"/>
      <charset val="186"/>
    </font>
    <font>
      <b/>
      <i/>
      <u/>
      <sz val="10"/>
      <name val="Arial"/>
      <family val="2"/>
      <charset val="186"/>
    </font>
    <font>
      <sz val="10"/>
      <name val="Arial"/>
      <family val="2"/>
      <charset val="204"/>
    </font>
    <font>
      <b/>
      <i/>
      <sz val="10"/>
      <color theme="1"/>
      <name val="Arial"/>
      <family val="2"/>
      <charset val="186"/>
    </font>
  </fonts>
  <fills count="1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00"/>
        <bgColor indexed="64"/>
      </patternFill>
    </fill>
    <fill>
      <patternFill patternType="solid">
        <fgColor theme="0"/>
        <bgColor rgb="FFC0C0C0"/>
      </patternFill>
    </fill>
    <fill>
      <patternFill patternType="solid">
        <fgColor rgb="FFD9D9D9"/>
        <bgColor rgb="FFC0C0C0"/>
      </patternFill>
    </fill>
    <fill>
      <patternFill patternType="solid">
        <fgColor rgb="FFFF0000"/>
        <bgColor indexed="64"/>
      </patternFill>
    </fill>
    <fill>
      <patternFill patternType="solid">
        <fgColor theme="0"/>
        <bgColor indexed="26"/>
      </patternFill>
    </fill>
    <fill>
      <patternFill patternType="solid">
        <fgColor theme="9" tint="0.79998168889431442"/>
        <bgColor indexed="26"/>
      </patternFill>
    </fill>
    <fill>
      <patternFill patternType="solid">
        <fgColor theme="9" tint="0.79998168889431442"/>
        <bgColor indexed="64"/>
      </patternFill>
    </fill>
    <fill>
      <patternFill patternType="solid">
        <fgColor theme="0"/>
        <bgColor indexed="34"/>
      </patternFill>
    </fill>
    <fill>
      <patternFill patternType="solid">
        <fgColor theme="0"/>
        <bgColor rgb="FFFFFFCC"/>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bottom/>
      <diagonal/>
    </border>
    <border>
      <left style="thin">
        <color indexed="64"/>
      </left>
      <right/>
      <top style="thin">
        <color indexed="64"/>
      </top>
      <bottom style="thin">
        <color indexed="64"/>
      </bottom>
      <diagonal/>
    </border>
    <border>
      <left style="thin">
        <color indexed="55"/>
      </left>
      <right/>
      <top style="thin">
        <color indexed="55"/>
      </top>
      <bottom style="thin">
        <color indexed="55"/>
      </bottom>
      <diagonal/>
    </border>
    <border>
      <left style="thin">
        <color theme="0" tint="-0.34998626667073579"/>
      </left>
      <right/>
      <top style="thin">
        <color theme="0" tint="-0.34998626667073579"/>
      </top>
      <bottom style="thin">
        <color indexed="64"/>
      </bottom>
      <diagonal/>
    </border>
    <border>
      <left style="thin">
        <color theme="0" tint="-0.34998626667073579"/>
      </left>
      <right/>
      <top style="thin">
        <color theme="0" tint="-0.24994659260841701"/>
      </top>
      <bottom style="thin">
        <color theme="0" tint="-0.24994659260841701"/>
      </bottom>
      <diagonal/>
    </border>
    <border>
      <left/>
      <right style="thin">
        <color theme="0" tint="-0.34998626667073579"/>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indexed="64"/>
      </right>
      <top/>
      <bottom/>
      <diagonal/>
    </border>
  </borders>
  <cellStyleXfs count="54">
    <xf numFmtId="0" fontId="0" fillId="0" borderId="0"/>
    <xf numFmtId="0" fontId="8" fillId="0" borderId="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5" fontId="13" fillId="0" borderId="0" applyFill="0" applyBorder="0" applyAlignment="0" applyProtection="0"/>
    <xf numFmtId="166" fontId="14" fillId="0" borderId="0">
      <protection locked="0"/>
    </xf>
    <xf numFmtId="167" fontId="14" fillId="0" borderId="0">
      <protection locked="0"/>
    </xf>
    <xf numFmtId="168" fontId="15" fillId="0" borderId="0">
      <protection locked="0"/>
    </xf>
    <xf numFmtId="168" fontId="15" fillId="0" borderId="0">
      <protection locked="0"/>
    </xf>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0" fontId="16" fillId="0" borderId="0"/>
    <xf numFmtId="0" fontId="13" fillId="0" borderId="0"/>
    <xf numFmtId="0" fontId="6" fillId="0" borderId="0"/>
    <xf numFmtId="164" fontId="6" fillId="0" borderId="0" applyFont="0" applyFill="0" applyBorder="0" applyAlignment="0" applyProtection="0"/>
    <xf numFmtId="0" fontId="5" fillId="0" borderId="0"/>
    <xf numFmtId="0" fontId="9" fillId="0" borderId="0"/>
    <xf numFmtId="0" fontId="4" fillId="0" borderId="0"/>
    <xf numFmtId="0" fontId="3" fillId="0" borderId="0"/>
    <xf numFmtId="0" fontId="2" fillId="0" borderId="0"/>
    <xf numFmtId="0" fontId="2" fillId="0" borderId="0"/>
    <xf numFmtId="0" fontId="26" fillId="0" borderId="0" applyNumberFormat="0" applyFill="0" applyBorder="0" applyAlignment="0" applyProtection="0"/>
    <xf numFmtId="0" fontId="1" fillId="0" borderId="0"/>
    <xf numFmtId="0" fontId="1" fillId="0" borderId="0"/>
    <xf numFmtId="0" fontId="45" fillId="0" borderId="0"/>
    <xf numFmtId="0" fontId="1" fillId="0" borderId="0"/>
    <xf numFmtId="0" fontId="1" fillId="0" borderId="0"/>
    <xf numFmtId="0" fontId="50" fillId="0" borderId="0"/>
    <xf numFmtId="0" fontId="1" fillId="0" borderId="0"/>
    <xf numFmtId="0" fontId="1" fillId="0" borderId="0"/>
    <xf numFmtId="0" fontId="1" fillId="0" borderId="0"/>
  </cellStyleXfs>
  <cellXfs count="295">
    <xf numFmtId="0" fontId="0" fillId="0" borderId="0" xfId="0"/>
    <xf numFmtId="0" fontId="11" fillId="0" borderId="0" xfId="27" applyFont="1" applyAlignment="1">
      <alignment horizontal="right"/>
    </xf>
    <xf numFmtId="0" fontId="20" fillId="0" borderId="0" xfId="36" applyFont="1"/>
    <xf numFmtId="0" fontId="20" fillId="0" borderId="0" xfId="36" applyFont="1" applyAlignment="1">
      <alignment horizontal="right" vertical="center"/>
    </xf>
    <xf numFmtId="0" fontId="20" fillId="0" borderId="0" xfId="36" applyFont="1" applyAlignment="1">
      <alignment vertical="center"/>
    </xf>
    <xf numFmtId="0" fontId="20" fillId="4" borderId="0" xfId="36" applyFont="1" applyFill="1" applyAlignment="1">
      <alignment horizontal="right" vertical="center"/>
    </xf>
    <xf numFmtId="0" fontId="21" fillId="0" borderId="0" xfId="36" applyFont="1"/>
    <xf numFmtId="0" fontId="19" fillId="0" borderId="0" xfId="36" applyFont="1"/>
    <xf numFmtId="0" fontId="20" fillId="4" borderId="0" xfId="36" applyFont="1" applyFill="1" applyAlignment="1">
      <alignment vertical="center"/>
    </xf>
    <xf numFmtId="0" fontId="21" fillId="0" borderId="2" xfId="36" applyFont="1" applyBorder="1" applyAlignment="1">
      <alignment horizontal="center" vertical="center"/>
    </xf>
    <xf numFmtId="0" fontId="19" fillId="0" borderId="0" xfId="36" applyFont="1" applyAlignment="1">
      <alignment vertical="top"/>
    </xf>
    <xf numFmtId="0" fontId="19" fillId="0" borderId="0" xfId="36" applyFont="1" applyAlignment="1">
      <alignment vertical="center" wrapText="1"/>
    </xf>
    <xf numFmtId="0" fontId="22" fillId="0" borderId="0" xfId="36" applyFont="1" applyAlignment="1">
      <alignment vertical="center"/>
    </xf>
    <xf numFmtId="0" fontId="20" fillId="3" borderId="0" xfId="36" applyFont="1" applyFill="1"/>
    <xf numFmtId="0" fontId="12" fillId="0" borderId="2" xfId="36" applyFont="1" applyFill="1" applyBorder="1" applyAlignment="1">
      <alignment horizontal="right" vertical="center" wrapText="1"/>
    </xf>
    <xf numFmtId="0" fontId="0" fillId="0" borderId="0" xfId="0" applyFont="1"/>
    <xf numFmtId="0" fontId="17" fillId="0" borderId="0" xfId="12" applyFont="1" applyFill="1" applyBorder="1" applyAlignment="1">
      <alignment horizontal="left" vertical="center" wrapText="1"/>
    </xf>
    <xf numFmtId="0" fontId="0" fillId="0" borderId="0" xfId="12" applyFont="1" applyFill="1" applyBorder="1" applyAlignment="1">
      <alignment vertical="center"/>
    </xf>
    <xf numFmtId="0" fontId="19" fillId="3" borderId="4" xfId="36" applyFont="1" applyFill="1" applyBorder="1" applyAlignment="1">
      <alignment horizontal="center" vertical="center"/>
    </xf>
    <xf numFmtId="0" fontId="19" fillId="3" borderId="5" xfId="36" applyFont="1" applyFill="1" applyBorder="1" applyAlignment="1">
      <alignment horizontal="center" vertical="center"/>
    </xf>
    <xf numFmtId="0" fontId="18" fillId="3" borderId="5" xfId="34" applyFont="1" applyFill="1" applyBorder="1" applyAlignment="1" applyProtection="1">
      <alignment horizontal="left" vertical="center" wrapText="1" indent="1"/>
      <protection locked="0"/>
    </xf>
    <xf numFmtId="0" fontId="18" fillId="3" borderId="5" xfId="34" applyFont="1" applyFill="1" applyBorder="1" applyAlignment="1" applyProtection="1">
      <alignment horizontal="center" vertical="center"/>
      <protection locked="0"/>
    </xf>
    <xf numFmtId="0" fontId="11" fillId="0" borderId="0" xfId="0" applyFont="1" applyBorder="1" applyAlignment="1">
      <alignment horizontal="center" vertical="top" wrapText="1"/>
    </xf>
    <xf numFmtId="0" fontId="11" fillId="0" borderId="0" xfId="0" applyFont="1" applyAlignment="1">
      <alignment horizontal="center"/>
    </xf>
    <xf numFmtId="165" fontId="20" fillId="0" borderId="0" xfId="36" applyNumberFormat="1" applyFont="1"/>
    <xf numFmtId="0" fontId="21" fillId="0" borderId="0" xfId="36" applyFont="1" applyAlignment="1"/>
    <xf numFmtId="0" fontId="19" fillId="3" borderId="0" xfId="36" applyFont="1" applyFill="1" applyAlignment="1">
      <alignment vertical="top"/>
    </xf>
    <xf numFmtId="0" fontId="24" fillId="0" borderId="7" xfId="36" applyFont="1" applyBorder="1" applyAlignment="1">
      <alignment horizontal="center" vertical="center"/>
    </xf>
    <xf numFmtId="0" fontId="24" fillId="5" borderId="8" xfId="36" applyFont="1" applyFill="1" applyBorder="1" applyAlignment="1">
      <alignment horizontal="center" vertical="center"/>
    </xf>
    <xf numFmtId="0" fontId="23" fillId="5" borderId="6" xfId="34" applyFont="1" applyFill="1" applyBorder="1" applyAlignment="1">
      <alignment horizontal="center" vertical="center" wrapText="1"/>
    </xf>
    <xf numFmtId="4" fontId="0" fillId="0" borderId="6" xfId="0" applyNumberFormat="1" applyFont="1" applyBorder="1" applyAlignment="1">
      <alignment horizontal="left" vertical="center" wrapText="1"/>
    </xf>
    <xf numFmtId="4" fontId="0" fillId="0" borderId="6" xfId="0" applyNumberFormat="1" applyFont="1" applyBorder="1" applyAlignment="1">
      <alignment horizontal="center" vertical="center" wrapText="1"/>
    </xf>
    <xf numFmtId="0" fontId="18" fillId="5" borderId="11" xfId="34" applyFont="1" applyFill="1" applyBorder="1" applyAlignment="1" applyProtection="1">
      <alignment horizontal="center" vertical="center"/>
      <protection locked="0"/>
    </xf>
    <xf numFmtId="4" fontId="25" fillId="0" borderId="11" xfId="0" applyNumberFormat="1" applyFont="1" applyFill="1" applyBorder="1" applyAlignment="1">
      <alignment horizontal="center" vertical="center" wrapText="1"/>
    </xf>
    <xf numFmtId="2" fontId="19" fillId="3" borderId="12" xfId="36" applyNumberFormat="1" applyFont="1" applyFill="1" applyBorder="1" applyAlignment="1">
      <alignment horizontal="center" vertical="center"/>
    </xf>
    <xf numFmtId="0" fontId="12" fillId="0" borderId="10" xfId="36" applyFont="1" applyFill="1" applyBorder="1" applyAlignment="1">
      <alignment horizontal="right" vertical="center" wrapText="1"/>
    </xf>
    <xf numFmtId="0" fontId="20" fillId="0" borderId="9" xfId="36" applyFont="1" applyBorder="1"/>
    <xf numFmtId="0" fontId="20" fillId="0" borderId="0" xfId="36" applyFont="1" applyBorder="1"/>
    <xf numFmtId="0" fontId="20" fillId="3" borderId="9" xfId="36" applyFont="1" applyFill="1" applyBorder="1"/>
    <xf numFmtId="0" fontId="20" fillId="3" borderId="0" xfId="36" applyFont="1" applyFill="1" applyBorder="1"/>
    <xf numFmtId="0" fontId="11" fillId="0" borderId="0" xfId="0" applyFont="1" applyAlignment="1">
      <alignment horizontal="left" vertical="top" wrapText="1"/>
    </xf>
    <xf numFmtId="0" fontId="11" fillId="0" borderId="0" xfId="36" applyFont="1"/>
    <xf numFmtId="0" fontId="0" fillId="0" borderId="0" xfId="27" applyFont="1"/>
    <xf numFmtId="0" fontId="11" fillId="0" borderId="0" xfId="0" applyFont="1"/>
    <xf numFmtId="0" fontId="11" fillId="0" borderId="0" xfId="0" applyFont="1" applyAlignment="1">
      <alignment horizontal="right" vertical="top" wrapText="1"/>
    </xf>
    <xf numFmtId="0" fontId="21" fillId="0" borderId="0" xfId="36" applyFont="1" applyAlignment="1">
      <alignment horizontal="right"/>
    </xf>
    <xf numFmtId="3" fontId="0" fillId="0" borderId="20" xfId="0" applyNumberFormat="1" applyBorder="1" applyAlignment="1">
      <alignment horizontal="center" vertical="center" wrapText="1"/>
    </xf>
    <xf numFmtId="0" fontId="27" fillId="0" borderId="21" xfId="45" applyFont="1" applyBorder="1" applyAlignment="1">
      <alignment horizontal="center" vertical="center" wrapText="1"/>
    </xf>
    <xf numFmtId="0" fontId="28" fillId="6" borderId="21" xfId="45" applyFont="1" applyFill="1" applyBorder="1" applyAlignment="1">
      <alignment horizontal="left" vertical="center" wrapText="1"/>
    </xf>
    <xf numFmtId="0" fontId="29" fillId="0" borderId="21" xfId="45" applyFont="1" applyBorder="1" applyAlignment="1">
      <alignment horizontal="center" vertical="center" wrapText="1"/>
    </xf>
    <xf numFmtId="3" fontId="0" fillId="0" borderId="20" xfId="0" applyNumberFormat="1" applyFont="1" applyBorder="1" applyAlignment="1">
      <alignment horizontal="center" vertical="center" wrapText="1"/>
    </xf>
    <xf numFmtId="0" fontId="30" fillId="0" borderId="21" xfId="45" applyFont="1" applyBorder="1" applyAlignment="1">
      <alignment horizontal="center" vertical="center" wrapText="1"/>
    </xf>
    <xf numFmtId="0" fontId="30" fillId="0" borderId="21" xfId="45" applyFont="1" applyBorder="1" applyAlignment="1">
      <alignment horizontal="left" vertical="center" wrapText="1"/>
    </xf>
    <xf numFmtId="0" fontId="19" fillId="0" borderId="21" xfId="45" applyFont="1" applyBorder="1" applyAlignment="1">
      <alignment horizontal="center" vertical="center" wrapText="1"/>
    </xf>
    <xf numFmtId="0" fontId="19" fillId="0" borderId="20" xfId="45" applyFont="1" applyBorder="1" applyAlignment="1">
      <alignment horizontal="center" vertical="center" wrapText="1"/>
    </xf>
    <xf numFmtId="0" fontId="19" fillId="3" borderId="21" xfId="36" applyFont="1" applyFill="1" applyBorder="1"/>
    <xf numFmtId="0" fontId="19" fillId="0" borderId="21" xfId="45" applyFont="1" applyBorder="1" applyAlignment="1">
      <alignment vertical="center" wrapText="1"/>
    </xf>
    <xf numFmtId="0" fontId="0" fillId="3" borderId="21" xfId="34" applyFont="1" applyFill="1" applyBorder="1" applyAlignment="1">
      <alignment horizontal="center" vertical="center" wrapText="1"/>
    </xf>
    <xf numFmtId="4" fontId="10" fillId="6" borderId="21" xfId="0" applyNumberFormat="1" applyFont="1" applyFill="1" applyBorder="1" applyAlignment="1">
      <alignment horizontal="left" vertical="center" wrapText="1"/>
    </xf>
    <xf numFmtId="4" fontId="0" fillId="0" borderId="21" xfId="0" applyNumberFormat="1" applyFont="1" applyBorder="1" applyAlignment="1">
      <alignment horizontal="center" vertical="center" wrapText="1"/>
    </xf>
    <xf numFmtId="4" fontId="0" fillId="0" borderId="21" xfId="0" applyNumberFormat="1" applyFont="1" applyFill="1" applyBorder="1" applyAlignment="1">
      <alignment horizontal="center" vertical="center" wrapText="1"/>
    </xf>
    <xf numFmtId="0" fontId="30" fillId="0" borderId="21" xfId="45" applyFont="1" applyBorder="1" applyAlignment="1">
      <alignment vertical="center" wrapText="1"/>
    </xf>
    <xf numFmtId="0" fontId="23" fillId="3" borderId="21" xfId="34" applyFont="1" applyFill="1" applyBorder="1" applyAlignment="1">
      <alignment horizontal="center" vertical="center" wrapText="1"/>
    </xf>
    <xf numFmtId="4" fontId="0" fillId="0" borderId="21" xfId="0" applyNumberFormat="1" applyBorder="1" applyAlignment="1">
      <alignment horizontal="center" vertical="center" wrapText="1"/>
    </xf>
    <xf numFmtId="4" fontId="31" fillId="0" borderId="21" xfId="0" applyNumberFormat="1" applyFont="1" applyFill="1" applyBorder="1" applyAlignment="1">
      <alignment horizontal="center" vertical="center" wrapText="1"/>
    </xf>
    <xf numFmtId="0" fontId="29" fillId="0" borderId="20" xfId="45" applyFont="1" applyBorder="1" applyAlignment="1">
      <alignment horizontal="center" vertical="center" wrapText="1"/>
    </xf>
    <xf numFmtId="0" fontId="20" fillId="3" borderId="21" xfId="46" applyFont="1" applyFill="1" applyBorder="1"/>
    <xf numFmtId="0" fontId="19" fillId="0" borderId="20" xfId="46" applyFont="1" applyBorder="1" applyAlignment="1">
      <alignment horizontal="center" vertical="center"/>
    </xf>
    <xf numFmtId="0" fontId="23" fillId="0" borderId="21" xfId="0" applyFont="1" applyFill="1" applyBorder="1" applyAlignment="1">
      <alignment horizontal="center" vertical="center" wrapText="1"/>
    </xf>
    <xf numFmtId="0" fontId="10" fillId="2" borderId="21" xfId="33" applyFont="1" applyFill="1" applyBorder="1" applyAlignment="1" applyProtection="1">
      <alignment vertical="center" wrapText="1"/>
      <protection locked="0"/>
    </xf>
    <xf numFmtId="0" fontId="18" fillId="0" borderId="21" xfId="34" applyFont="1" applyBorder="1" applyAlignment="1" applyProtection="1">
      <alignment horizontal="center" vertical="center"/>
      <protection locked="0"/>
    </xf>
    <xf numFmtId="0" fontId="18" fillId="3" borderId="21" xfId="34" applyFont="1" applyFill="1" applyBorder="1" applyAlignment="1" applyProtection="1">
      <alignment horizontal="center" vertical="center"/>
      <protection locked="0"/>
    </xf>
    <xf numFmtId="0" fontId="32" fillId="7" borderId="20" xfId="44" applyFont="1" applyFill="1" applyBorder="1" applyAlignment="1">
      <alignment horizontal="center" vertical="center" wrapText="1"/>
    </xf>
    <xf numFmtId="0" fontId="32" fillId="7" borderId="21" xfId="44" applyFont="1" applyFill="1" applyBorder="1" applyAlignment="1">
      <alignment vertical="center" wrapText="1"/>
    </xf>
    <xf numFmtId="4" fontId="19" fillId="3" borderId="21" xfId="0" applyNumberFormat="1" applyFont="1" applyFill="1" applyBorder="1" applyAlignment="1">
      <alignment horizontal="center" vertical="center" wrapText="1"/>
    </xf>
    <xf numFmtId="4" fontId="1" fillId="3" borderId="21" xfId="0" applyNumberFormat="1" applyFont="1" applyFill="1" applyBorder="1" applyAlignment="1">
      <alignment horizontal="center" vertical="center" wrapText="1"/>
    </xf>
    <xf numFmtId="49" fontId="33" fillId="3" borderId="20" xfId="0" applyNumberFormat="1" applyFont="1" applyFill="1" applyBorder="1" applyAlignment="1">
      <alignment horizontal="center" vertical="center"/>
    </xf>
    <xf numFmtId="0" fontId="19" fillId="3" borderId="21" xfId="0" applyFont="1" applyFill="1" applyBorder="1" applyAlignment="1">
      <alignment horizontal="left" vertical="center" wrapText="1"/>
    </xf>
    <xf numFmtId="0" fontId="19" fillId="3" borderId="21" xfId="0" applyFont="1" applyFill="1" applyBorder="1" applyAlignment="1">
      <alignment horizontal="center" vertical="center" wrapText="1"/>
    </xf>
    <xf numFmtId="0" fontId="34" fillId="3" borderId="21" xfId="46" applyFont="1" applyFill="1" applyBorder="1"/>
    <xf numFmtId="0" fontId="33" fillId="3" borderId="21" xfId="0" applyFont="1" applyFill="1" applyBorder="1" applyAlignment="1">
      <alignment horizontal="left" vertical="center" wrapText="1"/>
    </xf>
    <xf numFmtId="0" fontId="33" fillId="3" borderId="21" xfId="0" applyFont="1" applyFill="1" applyBorder="1" applyAlignment="1">
      <alignment horizontal="center" vertical="center" wrapText="1"/>
    </xf>
    <xf numFmtId="4" fontId="33" fillId="3" borderId="21" xfId="0" applyNumberFormat="1" applyFont="1" applyFill="1" applyBorder="1" applyAlignment="1">
      <alignment horizontal="center" vertical="center" wrapText="1"/>
    </xf>
    <xf numFmtId="3" fontId="1" fillId="3" borderId="21" xfId="0" applyNumberFormat="1" applyFont="1" applyFill="1" applyBorder="1" applyAlignment="1">
      <alignment horizontal="center" vertical="center" wrapText="1"/>
    </xf>
    <xf numFmtId="0" fontId="32" fillId="7" borderId="21" xfId="44" applyFont="1" applyFill="1" applyBorder="1" applyAlignment="1">
      <alignment horizontal="left" vertical="center" wrapText="1"/>
    </xf>
    <xf numFmtId="0" fontId="35" fillId="7" borderId="20" xfId="44" applyFont="1" applyFill="1" applyBorder="1" applyAlignment="1">
      <alignment horizontal="center" vertical="center" wrapText="1"/>
    </xf>
    <xf numFmtId="0" fontId="35" fillId="8" borderId="21" xfId="44" applyFont="1" applyFill="1" applyBorder="1" applyAlignment="1">
      <alignment vertical="center" wrapText="1"/>
    </xf>
    <xf numFmtId="49" fontId="36" fillId="0" borderId="20" xfId="0" applyNumberFormat="1" applyFont="1" applyBorder="1" applyAlignment="1">
      <alignment horizontal="center" vertical="center"/>
    </xf>
    <xf numFmtId="0" fontId="37" fillId="0" borderId="21" xfId="0" applyFont="1" applyBorder="1" applyAlignment="1">
      <alignment horizontal="left" vertical="center" wrapText="1"/>
    </xf>
    <xf numFmtId="0" fontId="0" fillId="0" borderId="21" xfId="0" applyBorder="1" applyAlignment="1">
      <alignment horizontal="center" vertical="center" wrapText="1"/>
    </xf>
    <xf numFmtId="0" fontId="9" fillId="0" borderId="21" xfId="0" applyFont="1" applyBorder="1" applyAlignment="1">
      <alignment horizontal="center" vertical="center" wrapText="1"/>
    </xf>
    <xf numFmtId="49" fontId="36" fillId="3" borderId="20" xfId="0" applyNumberFormat="1" applyFont="1" applyFill="1" applyBorder="1" applyAlignment="1">
      <alignment horizontal="center" vertical="center"/>
    </xf>
    <xf numFmtId="0" fontId="37" fillId="3" borderId="21" xfId="0" applyFont="1" applyFill="1" applyBorder="1" applyAlignment="1">
      <alignment horizontal="left" vertical="center" wrapText="1"/>
    </xf>
    <xf numFmtId="0" fontId="0" fillId="3" borderId="21" xfId="0" applyFill="1" applyBorder="1" applyAlignment="1">
      <alignment horizontal="center" vertical="center" wrapText="1"/>
    </xf>
    <xf numFmtId="4" fontId="0" fillId="9" borderId="21" xfId="0" applyNumberFormat="1" applyFill="1" applyBorder="1" applyAlignment="1">
      <alignment horizontal="center" vertical="center" wrapText="1"/>
    </xf>
    <xf numFmtId="0" fontId="9" fillId="9" borderId="21" xfId="0" applyFont="1" applyFill="1" applyBorder="1" applyAlignment="1">
      <alignment horizontal="center" vertical="center" wrapText="1"/>
    </xf>
    <xf numFmtId="0" fontId="38" fillId="3" borderId="21" xfId="46" applyFont="1" applyFill="1" applyBorder="1"/>
    <xf numFmtId="0" fontId="39" fillId="0" borderId="21" xfId="0" applyFont="1" applyBorder="1" applyAlignment="1">
      <alignment horizontal="left" vertical="center" wrapText="1"/>
    </xf>
    <xf numFmtId="0" fontId="39" fillId="0" borderId="21" xfId="0" applyFont="1" applyBorder="1" applyAlignment="1">
      <alignment horizontal="center" vertical="center" wrapText="1"/>
    </xf>
    <xf numFmtId="4" fontId="39" fillId="0" borderId="21" xfId="0" applyNumberFormat="1" applyFont="1" applyBorder="1" applyAlignment="1">
      <alignment horizontal="center" vertical="center" wrapText="1"/>
    </xf>
    <xf numFmtId="0" fontId="40" fillId="3" borderId="21" xfId="46" applyFont="1" applyFill="1" applyBorder="1"/>
    <xf numFmtId="0" fontId="41" fillId="0" borderId="21" xfId="0" applyFont="1" applyBorder="1" applyAlignment="1">
      <alignment horizontal="left" vertical="center" wrapText="1"/>
    </xf>
    <xf numFmtId="0" fontId="41" fillId="0" borderId="21" xfId="0" applyFont="1" applyBorder="1" applyAlignment="1">
      <alignment horizontal="center" vertical="center" wrapText="1"/>
    </xf>
    <xf numFmtId="4" fontId="41" fillId="0" borderId="21" xfId="0" applyNumberFormat="1" applyFont="1" applyBorder="1" applyAlignment="1">
      <alignment horizontal="center" vertical="center" wrapText="1"/>
    </xf>
    <xf numFmtId="0" fontId="11" fillId="3" borderId="21" xfId="46" applyFont="1" applyFill="1" applyBorder="1"/>
    <xf numFmtId="0" fontId="0" fillId="0" borderId="21" xfId="0" applyFont="1" applyBorder="1" applyAlignment="1">
      <alignment horizontal="left" vertical="center" wrapText="1"/>
    </xf>
    <xf numFmtId="0" fontId="0" fillId="0" borderId="21" xfId="0" applyFont="1" applyBorder="1" applyAlignment="1">
      <alignment horizontal="center" vertical="center" wrapText="1"/>
    </xf>
    <xf numFmtId="3" fontId="31" fillId="0" borderId="21" xfId="0" applyNumberFormat="1" applyFont="1" applyFill="1" applyBorder="1" applyAlignment="1">
      <alignment horizontal="center" vertical="center" wrapText="1"/>
    </xf>
    <xf numFmtId="0" fontId="35" fillId="8" borderId="21" xfId="44" applyFont="1" applyFill="1" applyBorder="1" applyAlignment="1">
      <alignment horizontal="left" vertical="center" wrapText="1"/>
    </xf>
    <xf numFmtId="0" fontId="35" fillId="7" borderId="21" xfId="44" applyFont="1" applyFill="1" applyBorder="1" applyAlignment="1">
      <alignment horizontal="center" vertical="center" wrapText="1"/>
    </xf>
    <xf numFmtId="0" fontId="35" fillId="7" borderId="21" xfId="44" applyFont="1" applyFill="1" applyBorder="1" applyAlignment="1">
      <alignment horizontal="left" vertical="center" wrapText="1"/>
    </xf>
    <xf numFmtId="0" fontId="35" fillId="7" borderId="21" xfId="44" applyFont="1" applyFill="1" applyBorder="1" applyAlignment="1">
      <alignment vertical="center" wrapText="1"/>
    </xf>
    <xf numFmtId="4" fontId="0" fillId="3" borderId="21" xfId="0" applyNumberFormat="1" applyFill="1" applyBorder="1" applyAlignment="1">
      <alignment horizontal="center" vertical="center" wrapText="1"/>
    </xf>
    <xf numFmtId="4" fontId="31" fillId="3" borderId="21" xfId="0" applyNumberFormat="1" applyFont="1" applyFill="1" applyBorder="1" applyAlignment="1">
      <alignment horizontal="center" vertical="center" wrapText="1"/>
    </xf>
    <xf numFmtId="49" fontId="33" fillId="0" borderId="20" xfId="0" applyNumberFormat="1" applyFont="1" applyBorder="1" applyAlignment="1">
      <alignment horizontal="center" vertical="center"/>
    </xf>
    <xf numFmtId="49" fontId="33" fillId="0" borderId="21" xfId="0" applyNumberFormat="1" applyFont="1" applyBorder="1" applyAlignment="1">
      <alignment horizontal="center" vertical="center"/>
    </xf>
    <xf numFmtId="0" fontId="33" fillId="0" borderId="21" xfId="0" applyFont="1" applyBorder="1" applyAlignment="1">
      <alignment horizontal="left" vertical="center" wrapText="1"/>
    </xf>
    <xf numFmtId="0" fontId="33" fillId="0" borderId="21" xfId="0" applyFont="1" applyBorder="1" applyAlignment="1">
      <alignment horizontal="center" vertical="center" wrapText="1"/>
    </xf>
    <xf numFmtId="4" fontId="33"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xf>
    <xf numFmtId="169" fontId="31" fillId="3" borderId="21" xfId="0" applyNumberFormat="1" applyFont="1" applyFill="1" applyBorder="1" applyAlignment="1">
      <alignment horizontal="center" vertical="center" wrapText="1"/>
    </xf>
    <xf numFmtId="3" fontId="0" fillId="3" borderId="20" xfId="0" applyNumberFormat="1" applyFill="1" applyBorder="1" applyAlignment="1">
      <alignment horizontal="center" vertical="center" wrapText="1"/>
    </xf>
    <xf numFmtId="0" fontId="19" fillId="0" borderId="21" xfId="0" applyFont="1" applyBorder="1" applyAlignment="1">
      <alignment horizontal="center" vertical="center" wrapText="1"/>
    </xf>
    <xf numFmtId="49" fontId="41" fillId="0" borderId="20" xfId="0" applyNumberFormat="1" applyFont="1" applyBorder="1" applyAlignment="1">
      <alignment horizontal="center" vertical="center"/>
    </xf>
    <xf numFmtId="49" fontId="24" fillId="10" borderId="20" xfId="0" applyNumberFormat="1" applyFont="1" applyFill="1" applyBorder="1" applyAlignment="1">
      <alignment horizontal="center" vertical="center"/>
    </xf>
    <xf numFmtId="0" fontId="19" fillId="3" borderId="21" xfId="46" applyFont="1" applyFill="1" applyBorder="1"/>
    <xf numFmtId="0" fontId="0" fillId="10" borderId="21" xfId="0" applyFont="1" applyFill="1" applyBorder="1" applyAlignment="1">
      <alignment horizontal="left" vertical="center" wrapText="1"/>
    </xf>
    <xf numFmtId="0" fontId="24" fillId="10" borderId="21" xfId="0" applyFont="1" applyFill="1" applyBorder="1" applyAlignment="1">
      <alignment horizontal="center" vertical="center" wrapText="1"/>
    </xf>
    <xf numFmtId="0" fontId="24" fillId="10" borderId="21" xfId="0" applyNumberFormat="1" applyFont="1" applyFill="1" applyBorder="1" applyAlignment="1">
      <alignment horizontal="center" vertical="center" wrapText="1"/>
    </xf>
    <xf numFmtId="0" fontId="17" fillId="10" borderId="20" xfId="0" applyNumberFormat="1" applyFont="1" applyFill="1" applyBorder="1" applyAlignment="1">
      <alignment horizontal="center" vertical="center" wrapText="1"/>
    </xf>
    <xf numFmtId="0" fontId="17" fillId="10" borderId="21" xfId="0" applyNumberFormat="1" applyFont="1" applyFill="1" applyBorder="1" applyAlignment="1">
      <alignment horizontal="left" vertical="center" wrapText="1"/>
    </xf>
    <xf numFmtId="0" fontId="0" fillId="10" borderId="21" xfId="0" applyNumberFormat="1" applyFont="1" applyFill="1" applyBorder="1" applyAlignment="1">
      <alignment horizontal="center" vertical="center" wrapText="1"/>
    </xf>
    <xf numFmtId="0" fontId="0" fillId="11" borderId="20" xfId="0" applyNumberFormat="1" applyFont="1" applyFill="1" applyBorder="1" applyAlignment="1">
      <alignment horizontal="center" vertical="center" wrapText="1"/>
    </xf>
    <xf numFmtId="0" fontId="24" fillId="11" borderId="21" xfId="0" applyNumberFormat="1" applyFont="1" applyFill="1" applyBorder="1" applyAlignment="1">
      <alignment horizontal="left" vertical="center" wrapText="1"/>
    </xf>
    <xf numFmtId="0" fontId="24" fillId="11" borderId="21" xfId="0" applyNumberFormat="1" applyFont="1" applyFill="1" applyBorder="1" applyAlignment="1">
      <alignment horizontal="center" vertical="center" wrapText="1"/>
    </xf>
    <xf numFmtId="0" fontId="0" fillId="11" borderId="21"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24" fillId="0" borderId="21" xfId="0" applyFont="1" applyFill="1" applyBorder="1" applyAlignment="1">
      <alignment horizontal="left" vertical="center" wrapText="1"/>
    </xf>
    <xf numFmtId="0" fontId="24" fillId="0" borderId="21"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24" fillId="0" borderId="21" xfId="0" applyNumberFormat="1" applyFont="1" applyFill="1" applyBorder="1" applyAlignment="1">
      <alignment horizontal="left" vertical="center" wrapText="1"/>
    </xf>
    <xf numFmtId="0" fontId="24" fillId="0" borderId="21" xfId="0" applyFont="1" applyFill="1" applyBorder="1" applyAlignment="1">
      <alignment horizontal="center" vertical="center" wrapText="1"/>
    </xf>
    <xf numFmtId="0" fontId="0" fillId="12" borderId="20" xfId="0" applyNumberFormat="1" applyFont="1" applyFill="1" applyBorder="1" applyAlignment="1">
      <alignment horizontal="center" vertical="center" wrapText="1"/>
    </xf>
    <xf numFmtId="0" fontId="24" fillId="12" borderId="21" xfId="0" applyFont="1" applyFill="1" applyBorder="1" applyAlignment="1">
      <alignment horizontal="left" vertical="center" wrapText="1"/>
    </xf>
    <xf numFmtId="0" fontId="24" fillId="12" borderId="21" xfId="0" applyFont="1" applyFill="1" applyBorder="1" applyAlignment="1">
      <alignment horizontal="center" vertical="center" wrapText="1"/>
    </xf>
    <xf numFmtId="0" fontId="0" fillId="12" borderId="21" xfId="0" applyNumberFormat="1" applyFont="1" applyFill="1" applyBorder="1" applyAlignment="1">
      <alignment horizontal="center" vertical="center" wrapText="1"/>
    </xf>
    <xf numFmtId="0" fontId="0" fillId="0" borderId="21" xfId="0" applyFont="1" applyFill="1" applyBorder="1" applyAlignment="1">
      <alignment horizontal="left" vertical="center" wrapText="1"/>
    </xf>
    <xf numFmtId="0" fontId="0" fillId="0" borderId="21" xfId="0" applyFont="1" applyFill="1" applyBorder="1" applyAlignment="1">
      <alignment horizontal="center" vertical="center" wrapText="1"/>
    </xf>
    <xf numFmtId="0" fontId="43" fillId="0" borderId="20" xfId="0" applyFont="1" applyFill="1" applyBorder="1" applyAlignment="1">
      <alignment horizontal="center" vertical="center" wrapText="1"/>
    </xf>
    <xf numFmtId="0" fontId="17" fillId="0" borderId="21" xfId="0" applyFont="1" applyFill="1" applyBorder="1" applyAlignment="1">
      <alignment horizontal="left" vertical="center" wrapText="1"/>
    </xf>
    <xf numFmtId="0" fontId="24" fillId="0" borderId="20"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24" fillId="10" borderId="21" xfId="0" applyFont="1" applyFill="1" applyBorder="1" applyAlignment="1">
      <alignment horizontal="center" vertical="center"/>
    </xf>
    <xf numFmtId="0" fontId="43" fillId="10" borderId="20" xfId="0" applyFont="1" applyFill="1" applyBorder="1" applyAlignment="1">
      <alignment horizontal="center" vertical="center" wrapText="1"/>
    </xf>
    <xf numFmtId="0" fontId="17" fillId="10" borderId="21" xfId="0" applyFont="1" applyFill="1" applyBorder="1" applyAlignment="1">
      <alignment horizontal="left" vertical="center" wrapText="1"/>
    </xf>
    <xf numFmtId="0" fontId="24" fillId="10" borderId="21" xfId="0" applyFont="1" applyFill="1" applyBorder="1"/>
    <xf numFmtId="0" fontId="44" fillId="3" borderId="21" xfId="0" applyFont="1" applyFill="1" applyBorder="1"/>
    <xf numFmtId="0" fontId="24" fillId="10" borderId="21" xfId="0" applyNumberFormat="1" applyFont="1" applyFill="1" applyBorder="1" applyAlignment="1">
      <alignment horizontal="center" vertical="center"/>
    </xf>
    <xf numFmtId="0" fontId="0" fillId="3" borderId="21" xfId="0" applyFont="1" applyFill="1" applyBorder="1" applyAlignment="1">
      <alignment horizontal="left" vertical="center" wrapText="1"/>
    </xf>
    <xf numFmtId="0" fontId="24" fillId="3" borderId="21" xfId="0" applyNumberFormat="1" applyFont="1" applyFill="1" applyBorder="1" applyAlignment="1">
      <alignment horizontal="center" vertical="center" wrapText="1"/>
    </xf>
    <xf numFmtId="0" fontId="19" fillId="0" borderId="20" xfId="0" applyFont="1" applyBorder="1" applyAlignment="1">
      <alignment horizontal="center" vertical="center"/>
    </xf>
    <xf numFmtId="0" fontId="19" fillId="0" borderId="21" xfId="0" applyFont="1" applyBorder="1" applyAlignment="1">
      <alignment horizontal="left" vertical="center" wrapText="1"/>
    </xf>
    <xf numFmtId="0" fontId="19" fillId="0" borderId="21" xfId="0" applyFont="1" applyBorder="1" applyAlignment="1">
      <alignment horizontal="left" vertical="center"/>
    </xf>
    <xf numFmtId="0" fontId="19" fillId="0" borderId="21" xfId="0" applyFont="1" applyBorder="1" applyAlignment="1">
      <alignment horizontal="center"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center" vertical="center"/>
    </xf>
    <xf numFmtId="0" fontId="19" fillId="0" borderId="21" xfId="0" applyFont="1" applyFill="1" applyBorder="1" applyAlignment="1">
      <alignment horizontal="center" vertical="center" wrapText="1"/>
    </xf>
    <xf numFmtId="0" fontId="0" fillId="0" borderId="21"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1" xfId="0" applyFont="1" applyFill="1" applyBorder="1" applyAlignment="1">
      <alignment horizontal="left" vertical="center"/>
    </xf>
    <xf numFmtId="0" fontId="28" fillId="6" borderId="21" xfId="0" applyFont="1" applyFill="1" applyBorder="1" applyAlignment="1">
      <alignment vertical="center"/>
    </xf>
    <xf numFmtId="0" fontId="28" fillId="3" borderId="21" xfId="0" applyFont="1" applyFill="1" applyBorder="1" applyAlignment="1">
      <alignment vertical="center"/>
    </xf>
    <xf numFmtId="0" fontId="19" fillId="0" borderId="21" xfId="0" applyFont="1" applyBorder="1"/>
    <xf numFmtId="0" fontId="17" fillId="0" borderId="21" xfId="0" applyFont="1" applyFill="1" applyBorder="1" applyAlignment="1">
      <alignment vertical="center" wrapText="1"/>
    </xf>
    <xf numFmtId="0" fontId="0" fillId="0" borderId="20" xfId="0" applyFont="1" applyBorder="1" applyAlignment="1">
      <alignment horizontal="center" vertical="center"/>
    </xf>
    <xf numFmtId="0" fontId="0" fillId="0" borderId="21" xfId="47" applyFont="1" applyFill="1" applyBorder="1" applyAlignment="1">
      <alignment horizontal="center" vertical="center"/>
    </xf>
    <xf numFmtId="0" fontId="0" fillId="0" borderId="20" xfId="0" applyFont="1" applyFill="1" applyBorder="1" applyAlignment="1">
      <alignment horizontal="center" vertical="center"/>
    </xf>
    <xf numFmtId="0" fontId="19" fillId="0" borderId="20" xfId="0" applyFont="1" applyBorder="1"/>
    <xf numFmtId="0" fontId="17" fillId="0" borderId="21" xfId="0" applyFont="1" applyFill="1" applyBorder="1" applyAlignment="1">
      <alignment horizontal="center" vertical="center" wrapText="1"/>
    </xf>
    <xf numFmtId="0" fontId="24" fillId="0" borderId="21" xfId="0" applyFont="1" applyFill="1" applyBorder="1" applyAlignment="1">
      <alignment horizontal="center" vertical="center"/>
    </xf>
    <xf numFmtId="0" fontId="0" fillId="3" borderId="20" xfId="0" applyFont="1" applyFill="1" applyBorder="1"/>
    <xf numFmtId="0" fontId="30" fillId="3" borderId="21" xfId="0" applyFont="1" applyFill="1" applyBorder="1" applyAlignment="1"/>
    <xf numFmtId="0" fontId="30" fillId="3" borderId="21" xfId="0" applyFont="1" applyFill="1" applyBorder="1" applyAlignment="1">
      <alignment horizontal="center"/>
    </xf>
    <xf numFmtId="0" fontId="19" fillId="0" borderId="21" xfId="0" applyFont="1" applyBorder="1" applyAlignment="1">
      <alignment wrapText="1"/>
    </xf>
    <xf numFmtId="0" fontId="19" fillId="0" borderId="21" xfId="0" applyFont="1" applyBorder="1" applyAlignment="1">
      <alignment vertical="center"/>
    </xf>
    <xf numFmtId="0" fontId="17" fillId="0" borderId="21" xfId="0" applyFont="1" applyBorder="1"/>
    <xf numFmtId="0" fontId="19" fillId="13" borderId="20" xfId="0" applyFont="1" applyFill="1" applyBorder="1" applyAlignment="1">
      <alignment horizontal="center" vertical="center" wrapText="1"/>
    </xf>
    <xf numFmtId="0" fontId="19" fillId="0" borderId="21" xfId="0" applyFont="1" applyBorder="1" applyAlignment="1">
      <alignment vertical="center" wrapText="1"/>
    </xf>
    <xf numFmtId="0" fontId="19" fillId="0" borderId="20" xfId="0" applyFont="1" applyBorder="1" applyAlignment="1">
      <alignment horizontal="center" vertical="center" wrapText="1"/>
    </xf>
    <xf numFmtId="0" fontId="0" fillId="0" borderId="21" xfId="0" applyFont="1" applyBorder="1" applyAlignment="1">
      <alignment horizontal="left" wrapText="1"/>
    </xf>
    <xf numFmtId="1" fontId="0" fillId="0" borderId="21" xfId="0" applyNumberFormat="1" applyFont="1" applyBorder="1" applyAlignment="1">
      <alignment horizontal="center" vertical="center" wrapText="1"/>
    </xf>
    <xf numFmtId="1" fontId="0" fillId="0" borderId="21" xfId="0" applyNumberFormat="1" applyFont="1" applyBorder="1" applyAlignment="1">
      <alignment horizontal="center" vertical="center"/>
    </xf>
    <xf numFmtId="0" fontId="0" fillId="0" borderId="21" xfId="0" applyFont="1" applyBorder="1" applyAlignment="1">
      <alignment horizontal="left" vertical="top" wrapText="1"/>
    </xf>
    <xf numFmtId="0" fontId="0" fillId="9" borderId="21" xfId="0" applyFont="1" applyFill="1" applyBorder="1" applyAlignment="1">
      <alignment horizontal="center" vertical="center"/>
    </xf>
    <xf numFmtId="0" fontId="0" fillId="0" borderId="21" xfId="0" applyFont="1" applyBorder="1" applyAlignment="1">
      <alignment horizontal="center" vertical="center"/>
    </xf>
    <xf numFmtId="0" fontId="0" fillId="9" borderId="21" xfId="0" applyFont="1" applyFill="1" applyBorder="1" applyAlignment="1">
      <alignment horizontal="center" vertical="center" wrapText="1"/>
    </xf>
    <xf numFmtId="0" fontId="0" fillId="0" borderId="21" xfId="0" applyFont="1" applyBorder="1" applyAlignment="1">
      <alignment horizontal="left"/>
    </xf>
    <xf numFmtId="1" fontId="0" fillId="0" borderId="21" xfId="0" applyNumberFormat="1" applyFont="1" applyBorder="1" applyAlignment="1">
      <alignment horizontal="center"/>
    </xf>
    <xf numFmtId="0" fontId="0" fillId="0" borderId="21" xfId="0" applyFont="1" applyBorder="1" applyAlignment="1">
      <alignment horizontal="left" vertical="center"/>
    </xf>
    <xf numFmtId="0" fontId="19" fillId="0" borderId="22" xfId="46" applyFont="1" applyBorder="1" applyAlignment="1">
      <alignment horizontal="center" vertical="center"/>
    </xf>
    <xf numFmtId="0" fontId="19" fillId="3" borderId="23" xfId="46" applyFont="1" applyFill="1" applyBorder="1" applyAlignment="1">
      <alignment horizontal="center" vertical="center"/>
    </xf>
    <xf numFmtId="0" fontId="10" fillId="2" borderId="24" xfId="33" applyFont="1" applyFill="1" applyBorder="1" applyAlignment="1" applyProtection="1">
      <alignment vertical="center" wrapText="1"/>
      <protection locked="0"/>
    </xf>
    <xf numFmtId="3" fontId="9" fillId="3" borderId="20" xfId="0" applyNumberFormat="1" applyFont="1" applyFill="1" applyBorder="1" applyAlignment="1">
      <alignment horizontal="center" vertical="center" wrapText="1"/>
    </xf>
    <xf numFmtId="4" fontId="0" fillId="3" borderId="21" xfId="0" applyNumberFormat="1" applyFont="1" applyFill="1" applyBorder="1" applyAlignment="1">
      <alignment horizontal="left" vertical="center" wrapText="1"/>
    </xf>
    <xf numFmtId="0" fontId="1" fillId="0" borderId="20" xfId="45" applyFont="1" applyBorder="1"/>
    <xf numFmtId="0" fontId="47" fillId="0" borderId="21" xfId="45" applyFont="1" applyBorder="1" applyAlignment="1">
      <alignment vertical="center" wrapText="1"/>
    </xf>
    <xf numFmtId="2" fontId="9" fillId="3" borderId="21" xfId="34" applyNumberFormat="1" applyFont="1" applyFill="1" applyBorder="1" applyAlignment="1" applyProtection="1">
      <alignment horizontal="center" vertical="center"/>
      <protection locked="0"/>
    </xf>
    <xf numFmtId="0" fontId="0" fillId="5" borderId="20" xfId="34" applyFont="1" applyFill="1" applyBorder="1" applyAlignment="1">
      <alignment horizontal="center" vertical="top" wrapText="1"/>
    </xf>
    <xf numFmtId="0" fontId="23" fillId="5" borderId="21" xfId="48" applyFont="1" applyFill="1" applyBorder="1" applyAlignment="1">
      <alignment horizontal="center" vertical="center" wrapText="1"/>
    </xf>
    <xf numFmtId="0" fontId="24" fillId="0" borderId="21" xfId="0" applyFont="1" applyFill="1" applyBorder="1" applyAlignment="1">
      <alignment vertical="top" wrapText="1"/>
    </xf>
    <xf numFmtId="4" fontId="19" fillId="3" borderId="21" xfId="49" applyNumberFormat="1" applyFont="1" applyFill="1" applyBorder="1" applyAlignment="1">
      <alignment horizontal="center" vertical="center" wrapText="1"/>
    </xf>
    <xf numFmtId="0" fontId="9" fillId="5" borderId="20" xfId="34" applyFont="1" applyFill="1" applyBorder="1" applyAlignment="1">
      <alignment horizontal="center" vertical="top" wrapText="1"/>
    </xf>
    <xf numFmtId="1" fontId="9" fillId="3" borderId="21" xfId="34" applyNumberFormat="1" applyFont="1" applyFill="1" applyBorder="1" applyAlignment="1" applyProtection="1">
      <alignment horizontal="center" vertical="center"/>
      <protection locked="0"/>
    </xf>
    <xf numFmtId="0" fontId="23" fillId="0" borderId="25" xfId="0" applyFont="1" applyFill="1" applyBorder="1" applyAlignment="1">
      <alignment horizontal="center" vertical="center" wrapText="1"/>
    </xf>
    <xf numFmtId="4" fontId="48" fillId="0" borderId="21" xfId="0" applyNumberFormat="1" applyFont="1" applyBorder="1" applyAlignment="1">
      <alignment horizontal="left" vertical="center" wrapText="1"/>
    </xf>
    <xf numFmtId="4" fontId="49" fillId="0" borderId="21" xfId="0" applyNumberFormat="1" applyFont="1" applyBorder="1" applyAlignment="1">
      <alignment horizontal="center" vertical="center" wrapText="1"/>
    </xf>
    <xf numFmtId="4" fontId="0" fillId="0" borderId="21" xfId="0" applyNumberFormat="1" applyFont="1" applyBorder="1" applyAlignment="1">
      <alignment horizontal="left" vertical="center" wrapText="1"/>
    </xf>
    <xf numFmtId="4" fontId="49" fillId="3" borderId="21" xfId="0" applyNumberFormat="1" applyFont="1" applyFill="1" applyBorder="1" applyAlignment="1">
      <alignment horizontal="center" vertical="center" wrapText="1"/>
    </xf>
    <xf numFmtId="3" fontId="9" fillId="0" borderId="20" xfId="0" applyNumberFormat="1" applyFont="1" applyBorder="1" applyAlignment="1">
      <alignment horizontal="center" vertical="center" wrapText="1"/>
    </xf>
    <xf numFmtId="0" fontId="10" fillId="3" borderId="21" xfId="33" applyFont="1" applyFill="1" applyBorder="1" applyAlignment="1" applyProtection="1">
      <alignment vertical="center" wrapText="1"/>
      <protection locked="0"/>
    </xf>
    <xf numFmtId="0" fontId="9" fillId="3" borderId="20" xfId="0" applyFont="1" applyFill="1" applyBorder="1" applyAlignment="1">
      <alignment horizontal="center" vertical="center"/>
    </xf>
    <xf numFmtId="0" fontId="18" fillId="3" borderId="21" xfId="0" applyFont="1" applyFill="1" applyBorder="1" applyAlignment="1">
      <alignment horizontal="center" vertical="center"/>
    </xf>
    <xf numFmtId="0" fontId="17" fillId="14" borderId="21" xfId="50" applyFont="1" applyFill="1" applyBorder="1" applyAlignment="1" applyProtection="1">
      <alignment vertical="center" wrapText="1"/>
      <protection locked="0"/>
    </xf>
    <xf numFmtId="0" fontId="18" fillId="14" borderId="21" xfId="50" applyFont="1" applyFill="1" applyBorder="1" applyAlignment="1" applyProtection="1">
      <alignment horizontal="center" vertical="center"/>
      <protection locked="0"/>
    </xf>
    <xf numFmtId="2" fontId="18" fillId="14" borderId="21" xfId="50" applyNumberFormat="1" applyFont="1" applyFill="1" applyBorder="1" applyAlignment="1" applyProtection="1">
      <alignment horizontal="center" vertical="center"/>
      <protection locked="0"/>
    </xf>
    <xf numFmtId="0" fontId="9" fillId="3" borderId="20" xfId="34" applyFont="1" applyFill="1" applyBorder="1" applyAlignment="1">
      <alignment horizontal="center" vertical="center" wrapText="1"/>
    </xf>
    <xf numFmtId="0" fontId="9" fillId="5" borderId="21" xfId="48" applyFont="1" applyFill="1" applyBorder="1" applyAlignment="1">
      <alignment horizontal="center" vertical="center" wrapText="1"/>
    </xf>
    <xf numFmtId="0" fontId="24" fillId="3" borderId="21" xfId="0" applyFont="1" applyFill="1" applyBorder="1" applyAlignment="1">
      <alignment wrapText="1"/>
    </xf>
    <xf numFmtId="0" fontId="9" fillId="3" borderId="21" xfId="34" applyFont="1" applyFill="1" applyBorder="1" applyAlignment="1" applyProtection="1">
      <alignment horizontal="center" vertical="center"/>
      <protection locked="0"/>
    </xf>
    <xf numFmtId="0" fontId="43" fillId="3" borderId="21" xfId="0" applyFont="1" applyFill="1" applyBorder="1" applyAlignment="1">
      <alignment wrapText="1"/>
    </xf>
    <xf numFmtId="3" fontId="19" fillId="0" borderId="20" xfId="51" applyNumberFormat="1" applyFont="1" applyBorder="1" applyAlignment="1">
      <alignment horizontal="center" vertical="center" wrapText="1"/>
    </xf>
    <xf numFmtId="4" fontId="1" fillId="0" borderId="21" xfId="51" applyNumberFormat="1" applyBorder="1" applyAlignment="1">
      <alignment horizontal="center" vertical="center" wrapText="1"/>
    </xf>
    <xf numFmtId="0" fontId="0" fillId="3" borderId="21" xfId="34" applyFont="1" applyFill="1" applyBorder="1" applyAlignment="1" applyProtection="1">
      <alignment vertical="center" wrapText="1"/>
      <protection locked="0"/>
    </xf>
    <xf numFmtId="4" fontId="1" fillId="3" borderId="21" xfId="51" applyNumberFormat="1" applyFill="1" applyBorder="1" applyAlignment="1">
      <alignment horizontal="center" vertical="center" wrapText="1"/>
    </xf>
    <xf numFmtId="0" fontId="23" fillId="3" borderId="21" xfId="48" applyFont="1" applyFill="1" applyBorder="1" applyAlignment="1">
      <alignment horizontal="center" vertical="center" wrapText="1"/>
    </xf>
    <xf numFmtId="0" fontId="9" fillId="3" borderId="21" xfId="34" applyFont="1" applyFill="1" applyBorder="1" applyAlignment="1" applyProtection="1">
      <alignment vertical="center" wrapText="1"/>
      <protection locked="0"/>
    </xf>
    <xf numFmtId="0" fontId="0" fillId="3" borderId="21" xfId="34" applyFont="1" applyFill="1" applyBorder="1" applyAlignment="1" applyProtection="1">
      <alignment horizontal="left" vertical="center" wrapText="1" indent="1"/>
      <protection locked="0"/>
    </xf>
    <xf numFmtId="4" fontId="0" fillId="14" borderId="21" xfId="0" applyNumberFormat="1" applyFont="1" applyFill="1" applyBorder="1" applyAlignment="1">
      <alignment horizontal="left" vertical="center" wrapText="1"/>
    </xf>
    <xf numFmtId="2" fontId="18" fillId="14" borderId="21" xfId="0" applyNumberFormat="1" applyFont="1" applyFill="1" applyBorder="1" applyAlignment="1">
      <alignment horizontal="center" vertical="center" wrapText="1"/>
    </xf>
    <xf numFmtId="0" fontId="9" fillId="3" borderId="21" xfId="34" applyFont="1" applyFill="1" applyBorder="1" applyAlignment="1" applyProtection="1">
      <alignment horizontal="left" vertical="center" wrapText="1" indent="1"/>
      <protection locked="0"/>
    </xf>
    <xf numFmtId="0" fontId="9" fillId="0" borderId="21" xfId="34" applyFont="1" applyBorder="1" applyAlignment="1" applyProtection="1">
      <alignment horizontal="left" vertical="center" wrapText="1" indent="1"/>
      <protection locked="0"/>
    </xf>
    <xf numFmtId="0" fontId="19" fillId="3" borderId="20" xfId="34" applyFont="1" applyFill="1" applyBorder="1" applyAlignment="1">
      <alignment horizontal="center" vertical="center" wrapText="1"/>
    </xf>
    <xf numFmtId="0" fontId="19" fillId="5" borderId="21" xfId="48" applyFont="1" applyFill="1" applyBorder="1" applyAlignment="1">
      <alignment horizontal="center" vertical="center" wrapText="1"/>
    </xf>
    <xf numFmtId="0" fontId="19" fillId="3" borderId="21" xfId="34" applyFont="1" applyFill="1" applyBorder="1" applyAlignment="1" applyProtection="1">
      <alignment horizontal="left" vertical="center" wrapText="1" indent="1"/>
      <protection locked="0"/>
    </xf>
    <xf numFmtId="0" fontId="19" fillId="3" borderId="21" xfId="34" applyFont="1" applyFill="1" applyBorder="1" applyAlignment="1" applyProtection="1">
      <alignment horizontal="center" vertical="center"/>
      <protection locked="0"/>
    </xf>
    <xf numFmtId="2" fontId="19" fillId="3" borderId="21" xfId="34" applyNumberFormat="1" applyFont="1" applyFill="1" applyBorder="1" applyAlignment="1" applyProtection="1">
      <alignment horizontal="center" vertical="center"/>
      <protection locked="0"/>
    </xf>
    <xf numFmtId="0" fontId="9" fillId="3" borderId="21" xfId="48" applyFont="1" applyFill="1" applyBorder="1" applyAlignment="1">
      <alignment horizontal="center" vertical="center" wrapText="1"/>
    </xf>
    <xf numFmtId="0" fontId="17" fillId="3" borderId="21" xfId="34" applyFont="1" applyFill="1" applyBorder="1" applyAlignment="1" applyProtection="1">
      <alignment horizontal="left" vertical="center" wrapText="1" indent="1"/>
      <protection locked="0"/>
    </xf>
    <xf numFmtId="0" fontId="19" fillId="3" borderId="21" xfId="0" applyFont="1" applyFill="1" applyBorder="1" applyAlignment="1">
      <alignment wrapText="1"/>
    </xf>
    <xf numFmtId="0" fontId="9" fillId="3" borderId="21" xfId="0" applyFont="1" applyFill="1" applyBorder="1" applyAlignment="1">
      <alignment horizontal="center" vertical="center"/>
    </xf>
    <xf numFmtId="0" fontId="52" fillId="14" borderId="21" xfId="50" applyFont="1" applyFill="1" applyBorder="1" applyAlignment="1" applyProtection="1">
      <alignment vertical="center" wrapText="1"/>
      <protection locked="0"/>
    </xf>
    <xf numFmtId="0" fontId="9" fillId="3" borderId="21" xfId="0" applyFont="1" applyFill="1" applyBorder="1" applyAlignment="1">
      <alignment horizontal="left" vertical="center"/>
    </xf>
    <xf numFmtId="0" fontId="0" fillId="0" borderId="21" xfId="34" applyFont="1" applyBorder="1" applyAlignment="1" applyProtection="1">
      <alignment horizontal="left" vertical="center" wrapText="1" indent="1"/>
      <protection locked="0"/>
    </xf>
    <xf numFmtId="0" fontId="24" fillId="3" borderId="20" xfId="43" applyFont="1" applyFill="1" applyBorder="1" applyAlignment="1">
      <alignment horizontal="center" vertical="center"/>
    </xf>
    <xf numFmtId="0" fontId="0" fillId="10" borderId="21" xfId="0" applyFont="1" applyFill="1" applyBorder="1" applyAlignment="1">
      <alignment horizontal="center" vertical="center" wrapText="1"/>
    </xf>
    <xf numFmtId="0" fontId="53" fillId="3" borderId="21" xfId="34" applyFont="1" applyFill="1" applyBorder="1" applyAlignment="1" applyProtection="1">
      <alignment vertical="center" wrapText="1"/>
      <protection locked="0"/>
    </xf>
    <xf numFmtId="0" fontId="53" fillId="3" borderId="21" xfId="23" applyFont="1" applyFill="1" applyBorder="1" applyAlignment="1">
      <alignment horizontal="center" vertical="center" shrinkToFit="1"/>
    </xf>
    <xf numFmtId="170" fontId="53" fillId="3" borderId="21" xfId="43" applyNumberFormat="1" applyFont="1" applyFill="1" applyBorder="1" applyAlignment="1">
      <alignment horizontal="center" vertical="center"/>
    </xf>
    <xf numFmtId="0" fontId="0" fillId="3" borderId="21" xfId="0" applyFont="1" applyFill="1" applyBorder="1" applyAlignment="1">
      <alignment horizontal="left" vertical="center" wrapText="1" indent="1"/>
    </xf>
    <xf numFmtId="0" fontId="53" fillId="3" borderId="21" xfId="34" applyFont="1" applyFill="1" applyBorder="1" applyAlignment="1" applyProtection="1">
      <alignment horizontal="center" vertical="center"/>
      <protection locked="0"/>
    </xf>
    <xf numFmtId="0" fontId="53" fillId="3" borderId="21" xfId="43" applyNumberFormat="1" applyFont="1" applyFill="1" applyBorder="1" applyAlignment="1">
      <alignment horizontal="center" vertical="center"/>
    </xf>
    <xf numFmtId="0" fontId="0" fillId="3" borderId="21" xfId="0" applyFill="1" applyBorder="1" applyAlignment="1">
      <alignment horizontal="left" vertical="center" wrapText="1" indent="1"/>
    </xf>
    <xf numFmtId="0" fontId="11" fillId="3" borderId="21" xfId="0" applyFont="1" applyFill="1" applyBorder="1" applyAlignment="1">
      <alignment horizontal="center" vertical="center"/>
    </xf>
    <xf numFmtId="0" fontId="0" fillId="3" borderId="21" xfId="0" applyFont="1" applyFill="1" applyBorder="1" applyAlignment="1">
      <alignment horizontal="center" vertical="center"/>
    </xf>
    <xf numFmtId="0" fontId="23" fillId="3" borderId="6" xfId="48" applyFont="1" applyFill="1" applyBorder="1" applyAlignment="1">
      <alignment horizontal="center" vertical="center" wrapText="1"/>
    </xf>
    <xf numFmtId="0" fontId="0" fillId="3" borderId="26" xfId="34" applyFont="1" applyFill="1" applyBorder="1" applyAlignment="1" applyProtection="1">
      <alignment vertical="center" wrapText="1"/>
      <protection locked="0"/>
    </xf>
    <xf numFmtId="0" fontId="9" fillId="3" borderId="27" xfId="34" applyFont="1" applyFill="1" applyBorder="1" applyAlignment="1" applyProtection="1">
      <alignment horizontal="center" vertical="center"/>
      <protection locked="0"/>
    </xf>
    <xf numFmtId="2" fontId="9" fillId="3" borderId="6" xfId="34" applyNumberFormat="1" applyFont="1" applyFill="1" applyBorder="1" applyAlignment="1" applyProtection="1">
      <alignment horizontal="center" vertical="center"/>
      <protection locked="0"/>
    </xf>
    <xf numFmtId="4" fontId="54" fillId="12" borderId="21" xfId="52" applyNumberFormat="1" applyFont="1" applyFill="1" applyBorder="1" applyAlignment="1">
      <alignment horizontal="center" vertical="center" wrapText="1"/>
    </xf>
    <xf numFmtId="0" fontId="23" fillId="5" borderId="6" xfId="53" applyFont="1" applyFill="1" applyBorder="1" applyAlignment="1">
      <alignment horizontal="center" vertical="center" wrapText="1"/>
    </xf>
    <xf numFmtId="0" fontId="0" fillId="5" borderId="6" xfId="34" applyFont="1" applyFill="1" applyBorder="1" applyAlignment="1" applyProtection="1">
      <alignment vertical="center" wrapText="1"/>
      <protection locked="0"/>
    </xf>
    <xf numFmtId="0" fontId="19" fillId="3" borderId="21" xfId="34" applyFont="1" applyFill="1" applyBorder="1" applyAlignment="1" applyProtection="1">
      <alignment vertical="center" wrapText="1"/>
      <protection locked="0"/>
    </xf>
    <xf numFmtId="0" fontId="0" fillId="3" borderId="21" xfId="34" applyFont="1" applyFill="1" applyBorder="1" applyAlignment="1" applyProtection="1">
      <alignment horizontal="center" vertical="center"/>
      <protection locked="0"/>
    </xf>
    <xf numFmtId="2" fontId="0" fillId="3" borderId="21" xfId="34" applyNumberFormat="1" applyFont="1" applyFill="1" applyBorder="1" applyAlignment="1" applyProtection="1">
      <alignment horizontal="center" vertical="center"/>
      <protection locked="0"/>
    </xf>
    <xf numFmtId="3" fontId="0" fillId="0" borderId="8" xfId="0" applyNumberFormat="1" applyFont="1" applyBorder="1" applyAlignment="1">
      <alignment horizontal="center" vertical="center" wrapText="1"/>
    </xf>
    <xf numFmtId="0" fontId="20" fillId="0" borderId="28" xfId="36" applyFont="1" applyBorder="1"/>
    <xf numFmtId="0" fontId="0" fillId="0" borderId="0" xfId="0" applyFont="1" applyFill="1" applyAlignment="1">
      <alignment horizontal="left" vertical="center" wrapText="1"/>
    </xf>
    <xf numFmtId="0" fontId="11" fillId="0" borderId="0" xfId="0" applyFont="1" applyAlignment="1">
      <alignment horizontal="left" vertical="top" wrapText="1"/>
    </xf>
    <xf numFmtId="0" fontId="21" fillId="0" borderId="0" xfId="36" applyFont="1" applyAlignment="1">
      <alignment horizontal="right"/>
    </xf>
    <xf numFmtId="0" fontId="21" fillId="0" borderId="0" xfId="36" applyFont="1" applyAlignment="1">
      <alignment horizontal="center" vertical="center"/>
    </xf>
    <xf numFmtId="0" fontId="19" fillId="0" borderId="2" xfId="36" applyFont="1" applyBorder="1" applyAlignment="1">
      <alignment horizontal="center" vertical="center" textRotation="90"/>
    </xf>
    <xf numFmtId="0" fontId="19" fillId="0" borderId="1" xfId="36" applyFont="1" applyBorder="1" applyAlignment="1">
      <alignment horizontal="center" vertical="center" textRotation="90"/>
    </xf>
    <xf numFmtId="0" fontId="19" fillId="0" borderId="3" xfId="36" applyFont="1" applyBorder="1" applyAlignment="1">
      <alignment horizontal="center" vertical="center" textRotation="90"/>
    </xf>
    <xf numFmtId="0" fontId="20" fillId="0" borderId="2" xfId="36" applyFont="1" applyBorder="1" applyAlignment="1">
      <alignment horizontal="center" vertical="center" wrapText="1"/>
    </xf>
    <xf numFmtId="0" fontId="19" fillId="0" borderId="2" xfId="36" applyFont="1" applyBorder="1" applyAlignment="1">
      <alignment horizontal="center" vertical="center" textRotation="90" wrapText="1"/>
    </xf>
    <xf numFmtId="0" fontId="19" fillId="0" borderId="10" xfId="36" applyFont="1" applyBorder="1" applyAlignment="1">
      <alignment horizontal="center" vertical="center" textRotation="90"/>
    </xf>
    <xf numFmtId="0" fontId="21" fillId="0" borderId="0" xfId="36" applyFont="1" applyAlignment="1">
      <alignment horizontal="left" vertical="center" wrapText="1"/>
    </xf>
    <xf numFmtId="0" fontId="10" fillId="6" borderId="13"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6" borderId="15" xfId="0" applyFont="1" applyFill="1" applyBorder="1" applyAlignment="1">
      <alignment horizontal="left" vertical="center" wrapText="1"/>
    </xf>
    <xf numFmtId="0" fontId="20" fillId="0" borderId="16" xfId="36" applyFont="1" applyBorder="1" applyAlignment="1">
      <alignment horizontal="center" vertical="center" wrapText="1"/>
    </xf>
    <xf numFmtId="0" fontId="20" fillId="0" borderId="17" xfId="36" applyFont="1" applyBorder="1" applyAlignment="1">
      <alignment horizontal="center" vertical="center" wrapText="1"/>
    </xf>
    <xf numFmtId="0" fontId="20" fillId="0" borderId="18" xfId="36" applyFont="1" applyBorder="1" applyAlignment="1">
      <alignment horizontal="center" vertical="center" wrapText="1"/>
    </xf>
    <xf numFmtId="0" fontId="20" fillId="0" borderId="19" xfId="36" applyFont="1" applyBorder="1" applyAlignment="1">
      <alignment horizontal="center" vertical="center" wrapText="1"/>
    </xf>
    <xf numFmtId="0" fontId="11" fillId="0" borderId="0" xfId="0" applyFont="1" applyAlignment="1">
      <alignment horizontal="left" vertical="center" wrapText="1"/>
    </xf>
  </cellXfs>
  <cellStyles count="54">
    <cellStyle name="Comma 2" xfId="2"/>
    <cellStyle name="Comma 2 2" xfId="3"/>
    <cellStyle name="Comma 2 3" xfId="4"/>
    <cellStyle name="Comma 2 3 2" xfId="5"/>
    <cellStyle name="Comma 3" xfId="6"/>
    <cellStyle name="Comma 4" xfId="7"/>
    <cellStyle name="Comma 5" xfId="37"/>
    <cellStyle name="Date" xfId="8"/>
    <cellStyle name="Explanatory Text" xfId="44" builtinId="53"/>
    <cellStyle name="Fixed" xfId="9"/>
    <cellStyle name="Heading1" xfId="10"/>
    <cellStyle name="Heading2" xfId="11"/>
    <cellStyle name="Normal" xfId="0" builtinId="0"/>
    <cellStyle name="Normal 10" xfId="12"/>
    <cellStyle name="Normal 10 2" xfId="13"/>
    <cellStyle name="Normal 10 2 2" xfId="51"/>
    <cellStyle name="Normal 10 3" xfId="14"/>
    <cellStyle name="Normal 10 3 2" xfId="15"/>
    <cellStyle name="Normal 10 3 3" xfId="16"/>
    <cellStyle name="Normal 10 3 4" xfId="17"/>
    <cellStyle name="Normal 10 4 2" xfId="49"/>
    <cellStyle name="Normal 10 4 2 2" xfId="52"/>
    <cellStyle name="Normal 11" xfId="18"/>
    <cellStyle name="Normal 12" xfId="36"/>
    <cellStyle name="Normal 12 2 2 2 2" xfId="46"/>
    <cellStyle name="Normal 12 3" xfId="42"/>
    <cellStyle name="Normal 12 4" xfId="43"/>
    <cellStyle name="Normal 13" xfId="45"/>
    <cellStyle name="Normal 15" xfId="40"/>
    <cellStyle name="Normal 15 2" xfId="41"/>
    <cellStyle name="Normal 15 2 2" xfId="48"/>
    <cellStyle name="Normal 15 3" xfId="53"/>
    <cellStyle name="Normal 2" xfId="19"/>
    <cellStyle name="Normal 2 2" xfId="20"/>
    <cellStyle name="Normal 2 2 2" xfId="21"/>
    <cellStyle name="Normal 2 2_OlainesPP_Magonite_08_12_1(no groz)" xfId="22"/>
    <cellStyle name="Normal 2 3" xfId="23"/>
    <cellStyle name="Normal 2 3 2" xfId="24"/>
    <cellStyle name="Normal 3" xfId="25"/>
    <cellStyle name="Normal 4" xfId="26"/>
    <cellStyle name="Normal 45" xfId="39"/>
    <cellStyle name="Normal 5" xfId="1"/>
    <cellStyle name="Normal 5 2" xfId="27"/>
    <cellStyle name="Normal 5 2 2" xfId="38"/>
    <cellStyle name="Normal 5 3" xfId="28"/>
    <cellStyle name="Normal 6" xfId="29"/>
    <cellStyle name="Normal 7" xfId="30"/>
    <cellStyle name="Normal 8" xfId="31"/>
    <cellStyle name="Normal 9" xfId="32"/>
    <cellStyle name="Normal_Dz.Nr1 2" xfId="47"/>
    <cellStyle name="Normal_SandisP_rem_07" xfId="33"/>
    <cellStyle name="Style 1" xfId="34"/>
    <cellStyle name="TableStyleLight1" xfId="50"/>
    <cellStyle name="Стиль 1"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me2\c\Tames&amp;Tames\Formati\kop-tamem-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t,rād."/>
      <sheetName val="KOPRĀME-1"/>
      <sheetName val=" veids2"/>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00"/>
      <sheetName val="Sat,rād_"/>
      <sheetName val="_veids2"/>
      <sheetName val="Sat,rād_1"/>
      <sheetName val="_veids21"/>
      <sheetName val="Sat,rād_2"/>
      <sheetName val="_veids22"/>
      <sheetName val="Sat,rād_3"/>
      <sheetName val="_veids23"/>
      <sheetName val="Sat,rād_4"/>
      <sheetName val="Sat,rād_5"/>
      <sheetName val="_veids24"/>
      <sheetName val="Sat,rād_6"/>
      <sheetName val="_veids25"/>
      <sheetName val="Sat,rād_7"/>
      <sheetName val="_veids26"/>
      <sheetName val="Sat,rād_8"/>
      <sheetName val="_veids27"/>
      <sheetName val="Sat,rād_9"/>
      <sheetName val="_veids28"/>
      <sheetName val="Sat,rād_10"/>
      <sheetName val="_veids29"/>
      <sheetName val="Sat,rād_11"/>
      <sheetName val="_veids210"/>
    </sheetNames>
    <sheetDataSet>
      <sheetData sheetId="0" refreshError="1"/>
      <sheetData sheetId="1" refreshError="1"/>
      <sheetData sheetId="2" refreshError="1"/>
      <sheetData sheetId="3" refreshError="1"/>
      <sheetData sheetId="4" refreshError="1">
        <row r="1">
          <cell r="A1">
            <v>1.5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J39"/>
  <sheetViews>
    <sheetView showZeros="0" view="pageBreakPreview" topLeftCell="A31" zoomScaleNormal="100" zoomScaleSheetLayoutView="100" workbookViewId="0">
      <selection activeCell="D14" sqref="D14"/>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78" t="s">
        <v>16</v>
      </c>
      <c r="C1" s="278"/>
      <c r="D1" s="278"/>
      <c r="E1" s="25" t="str">
        <f ca="1">MID(CELL("filename",B1), FIND("]", CELL("filename",B1))+ 1, 255)</f>
        <v>1,1</v>
      </c>
      <c r="F1" s="25"/>
      <c r="G1" s="25"/>
      <c r="H1" s="25"/>
    </row>
    <row r="2" spans="2:8" s="6" customFormat="1" ht="15">
      <c r="B2" s="279" t="str">
        <f>D13</f>
        <v xml:space="preserve">Demontāžas darbi </v>
      </c>
      <c r="C2" s="279"/>
      <c r="D2" s="279"/>
      <c r="E2" s="279"/>
      <c r="F2" s="279"/>
      <c r="G2" s="279"/>
      <c r="H2" s="279"/>
    </row>
    <row r="3" spans="2:8" ht="47.25" customHeight="1">
      <c r="B3" s="3" t="s">
        <v>2</v>
      </c>
      <c r="D3" s="286" t="s">
        <v>17</v>
      </c>
      <c r="E3" s="286"/>
      <c r="F3" s="286"/>
      <c r="G3" s="286"/>
      <c r="H3" s="286"/>
    </row>
    <row r="4" spans="2:8" ht="40.700000000000003" customHeight="1">
      <c r="B4" s="3" t="s">
        <v>3</v>
      </c>
      <c r="D4" s="286" t="s">
        <v>762</v>
      </c>
      <c r="E4" s="286"/>
      <c r="F4" s="286"/>
      <c r="G4" s="286"/>
      <c r="H4" s="286"/>
    </row>
    <row r="5" spans="2:8" ht="15">
      <c r="B5" s="3" t="s">
        <v>4</v>
      </c>
      <c r="D5" s="286" t="s">
        <v>18</v>
      </c>
      <c r="E5" s="286"/>
      <c r="F5" s="286"/>
      <c r="G5" s="286"/>
      <c r="H5" s="286"/>
    </row>
    <row r="6" spans="2:8">
      <c r="B6" s="3" t="s">
        <v>14</v>
      </c>
      <c r="D6" s="4" t="s">
        <v>19</v>
      </c>
      <c r="E6" s="4"/>
      <c r="F6" s="10"/>
      <c r="G6" s="26"/>
      <c r="H6" s="26"/>
    </row>
    <row r="7" spans="2:8" ht="33.75" customHeight="1">
      <c r="B7" s="277" t="s">
        <v>20</v>
      </c>
      <c r="C7" s="277"/>
      <c r="D7" s="277"/>
      <c r="E7" s="277"/>
      <c r="F7" s="277"/>
      <c r="G7" s="277"/>
      <c r="H7" s="277"/>
    </row>
    <row r="8" spans="2:8">
      <c r="B8" s="5"/>
      <c r="C8" s="5"/>
      <c r="E8" s="8"/>
      <c r="F8" s="10"/>
      <c r="G8" s="10"/>
      <c r="H8" s="7"/>
    </row>
    <row r="9" spans="2:8" ht="15" customHeight="1">
      <c r="B9" s="12"/>
      <c r="C9" s="12"/>
      <c r="D9" s="1" t="s">
        <v>21</v>
      </c>
      <c r="G9" s="11"/>
      <c r="H9" s="11"/>
    </row>
    <row r="10" spans="2:8" ht="15">
      <c r="B10" s="12"/>
      <c r="C10" s="12"/>
    </row>
    <row r="11" spans="2:8" ht="14.25" customHeight="1">
      <c r="B11" s="280" t="s">
        <v>5</v>
      </c>
      <c r="C11" s="281"/>
      <c r="D11" s="283" t="s">
        <v>7</v>
      </c>
      <c r="E11" s="284" t="s">
        <v>8</v>
      </c>
      <c r="F11" s="285" t="s">
        <v>9</v>
      </c>
      <c r="G11" s="36"/>
      <c r="H11" s="37"/>
    </row>
    <row r="12" spans="2:8" ht="59.25" customHeight="1">
      <c r="B12" s="280"/>
      <c r="C12" s="282"/>
      <c r="D12" s="283"/>
      <c r="E12" s="284"/>
      <c r="F12" s="285"/>
      <c r="G12" s="36"/>
      <c r="H12" s="37"/>
    </row>
    <row r="13" spans="2:8" ht="15.75">
      <c r="B13" s="199"/>
      <c r="C13" s="200"/>
      <c r="D13" s="201" t="s">
        <v>870</v>
      </c>
      <c r="E13" s="70"/>
      <c r="F13" s="71"/>
      <c r="G13" s="36"/>
      <c r="H13" s="37"/>
    </row>
    <row r="14" spans="2:8">
      <c r="B14" s="202">
        <v>1</v>
      </c>
      <c r="C14" s="112"/>
      <c r="D14" s="203" t="s">
        <v>763</v>
      </c>
      <c r="E14" s="112" t="s">
        <v>764</v>
      </c>
      <c r="F14" s="112">
        <v>105.2</v>
      </c>
      <c r="G14" s="36"/>
      <c r="H14" s="37"/>
    </row>
    <row r="15" spans="2:8" ht="25.5">
      <c r="B15" s="202">
        <v>2</v>
      </c>
      <c r="C15" s="112"/>
      <c r="D15" s="203" t="s">
        <v>765</v>
      </c>
      <c r="E15" s="112" t="s">
        <v>764</v>
      </c>
      <c r="F15" s="112">
        <v>7.8</v>
      </c>
      <c r="G15" s="36"/>
      <c r="H15" s="37"/>
    </row>
    <row r="16" spans="2:8">
      <c r="B16" s="202">
        <v>3</v>
      </c>
      <c r="C16" s="112"/>
      <c r="D16" s="203" t="s">
        <v>766</v>
      </c>
      <c r="E16" s="112" t="s">
        <v>767</v>
      </c>
      <c r="F16" s="112">
        <v>822.4</v>
      </c>
      <c r="G16" s="36"/>
      <c r="H16" s="37"/>
    </row>
    <row r="17" spans="2:10">
      <c r="B17" s="202">
        <v>4</v>
      </c>
      <c r="C17" s="112"/>
      <c r="D17" s="203" t="s">
        <v>768</v>
      </c>
      <c r="E17" s="112" t="s">
        <v>767</v>
      </c>
      <c r="F17" s="112">
        <v>109.2</v>
      </c>
      <c r="G17" s="36"/>
      <c r="H17" s="37"/>
    </row>
    <row r="18" spans="2:10">
      <c r="B18" s="202">
        <v>5</v>
      </c>
      <c r="C18" s="112"/>
      <c r="D18" s="203" t="s">
        <v>769</v>
      </c>
      <c r="E18" s="112" t="s">
        <v>767</v>
      </c>
      <c r="F18" s="112">
        <v>162.4</v>
      </c>
      <c r="G18" s="36"/>
      <c r="H18" s="37"/>
    </row>
    <row r="19" spans="2:10">
      <c r="B19" s="202">
        <v>6</v>
      </c>
      <c r="C19" s="112"/>
      <c r="D19" s="203" t="s">
        <v>770</v>
      </c>
      <c r="E19" s="112" t="s">
        <v>767</v>
      </c>
      <c r="F19" s="112">
        <v>1279.9000000000001</v>
      </c>
      <c r="G19" s="36"/>
      <c r="H19" s="37"/>
    </row>
    <row r="20" spans="2:10" ht="15">
      <c r="B20" s="204">
        <v>0</v>
      </c>
      <c r="C20" s="66"/>
      <c r="D20" s="205" t="s">
        <v>771</v>
      </c>
      <c r="E20" s="112"/>
      <c r="F20" s="206"/>
      <c r="G20" s="36"/>
      <c r="H20" s="37"/>
    </row>
    <row r="21" spans="2:10">
      <c r="B21" s="207">
        <v>7</v>
      </c>
      <c r="C21" s="208"/>
      <c r="D21" s="209" t="s">
        <v>772</v>
      </c>
      <c r="E21" s="210" t="s">
        <v>773</v>
      </c>
      <c r="F21" s="206">
        <v>10</v>
      </c>
      <c r="G21" s="36"/>
      <c r="H21" s="37"/>
    </row>
    <row r="22" spans="2:10">
      <c r="B22" s="211">
        <v>8</v>
      </c>
      <c r="C22" s="208"/>
      <c r="D22" s="209" t="s">
        <v>774</v>
      </c>
      <c r="E22" s="210" t="s">
        <v>46</v>
      </c>
      <c r="F22" s="212">
        <f>F23/6</f>
        <v>51.766666666666673</v>
      </c>
      <c r="G22" s="36"/>
      <c r="H22" s="37"/>
    </row>
    <row r="23" spans="2:10">
      <c r="B23" s="207">
        <v>9</v>
      </c>
      <c r="C23" s="208"/>
      <c r="D23" s="209" t="s">
        <v>775</v>
      </c>
      <c r="E23" s="210" t="s">
        <v>764</v>
      </c>
      <c r="F23" s="206">
        <v>310.60000000000002</v>
      </c>
      <c r="G23" s="36"/>
      <c r="H23" s="37"/>
    </row>
    <row r="24" spans="2:10" ht="25.5">
      <c r="B24" s="211">
        <v>10</v>
      </c>
      <c r="C24" s="208"/>
      <c r="D24" s="209" t="s">
        <v>776</v>
      </c>
      <c r="E24" s="210" t="s">
        <v>764</v>
      </c>
      <c r="F24" s="206">
        <f>F23</f>
        <v>310.60000000000002</v>
      </c>
      <c r="G24" s="36"/>
      <c r="H24" s="37"/>
    </row>
    <row r="25" spans="2:10" s="13" customFormat="1">
      <c r="B25" s="18"/>
      <c r="C25" s="19"/>
      <c r="D25" s="20"/>
      <c r="E25" s="21"/>
      <c r="F25" s="34"/>
      <c r="G25" s="38"/>
      <c r="H25" s="39"/>
    </row>
    <row r="26" spans="2:10" ht="15">
      <c r="B26" s="9"/>
      <c r="C26" s="9"/>
      <c r="D26" s="14"/>
      <c r="E26" s="14" t="s">
        <v>6</v>
      </c>
      <c r="F26" s="35"/>
      <c r="G26" s="36"/>
      <c r="H26" s="37"/>
    </row>
    <row r="28" spans="2:10" s="15" customFormat="1" ht="12.75" customHeight="1">
      <c r="C28" s="16" t="s">
        <v>12</v>
      </c>
    </row>
    <row r="29" spans="2:10" s="15" customFormat="1" ht="45" customHeight="1">
      <c r="B29" s="276" t="s">
        <v>13</v>
      </c>
      <c r="C29" s="276"/>
      <c r="D29" s="276"/>
      <c r="E29" s="276"/>
      <c r="F29" s="276"/>
      <c r="G29" s="276"/>
      <c r="H29" s="276"/>
    </row>
    <row r="30" spans="2:10" s="15" customFormat="1" ht="96" customHeight="1">
      <c r="B30" s="276"/>
      <c r="C30" s="276"/>
      <c r="D30" s="276"/>
      <c r="E30" s="276"/>
      <c r="F30" s="276"/>
      <c r="G30" s="276"/>
      <c r="H30" s="276"/>
      <c r="I30" s="276"/>
      <c r="J30" s="276"/>
    </row>
    <row r="31" spans="2:10" s="15" customFormat="1" ht="12.75" customHeight="1">
      <c r="C31" s="17"/>
    </row>
    <row r="32" spans="2:10">
      <c r="B32" s="2" t="s">
        <v>0</v>
      </c>
    </row>
    <row r="33" spans="2:5" ht="14.25" customHeight="1">
      <c r="D33" s="22" t="s">
        <v>1</v>
      </c>
    </row>
    <row r="34" spans="2:5">
      <c r="D34" s="23" t="s">
        <v>10</v>
      </c>
      <c r="E34" s="24"/>
    </row>
    <row r="37" spans="2:5">
      <c r="B37" s="40" t="s">
        <v>11</v>
      </c>
      <c r="C37" s="41"/>
      <c r="D37" s="42"/>
    </row>
    <row r="38" spans="2:5">
      <c r="B38" s="41"/>
      <c r="C38" s="43"/>
      <c r="D38" s="22" t="s">
        <v>868</v>
      </c>
    </row>
    <row r="39" spans="2:5">
      <c r="B39" s="41"/>
      <c r="C39" s="44"/>
      <c r="D39" s="23" t="s">
        <v>869</v>
      </c>
    </row>
  </sheetData>
  <mergeCells count="14">
    <mergeCell ref="B30:H30"/>
    <mergeCell ref="I30:J30"/>
    <mergeCell ref="B29:H29"/>
    <mergeCell ref="B7:H7"/>
    <mergeCell ref="B1:D1"/>
    <mergeCell ref="B2:H2"/>
    <mergeCell ref="B11:B12"/>
    <mergeCell ref="C11:C12"/>
    <mergeCell ref="D11:D12"/>
    <mergeCell ref="E11:E12"/>
    <mergeCell ref="F11:F12"/>
    <mergeCell ref="D5:H5"/>
    <mergeCell ref="D3:H3"/>
    <mergeCell ref="D4:H4"/>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70"/>
  <sheetViews>
    <sheetView showZeros="0" view="pageBreakPreview" topLeftCell="B39" zoomScale="80" zoomScaleNormal="100" zoomScaleSheetLayoutView="80" workbookViewId="0">
      <selection activeCell="H65" sqref="H65"/>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20.570312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78" t="s">
        <v>16</v>
      </c>
      <c r="C1" s="278"/>
      <c r="D1" s="278"/>
      <c r="E1" s="45"/>
      <c r="F1" s="25" t="str">
        <f ca="1">MID(CELL("filename",B1), FIND("]", CELL("filename",B1))+ 1, 255)</f>
        <v>2,4</v>
      </c>
      <c r="G1" s="25"/>
      <c r="H1" s="25"/>
      <c r="I1" s="25"/>
    </row>
    <row r="2" spans="2:9" s="6" customFormat="1" ht="15">
      <c r="B2" s="279" t="str">
        <f>D13</f>
        <v>Apkure</v>
      </c>
      <c r="C2" s="279"/>
      <c r="D2" s="279"/>
      <c r="E2" s="279"/>
      <c r="F2" s="279"/>
      <c r="G2" s="279"/>
      <c r="H2" s="279"/>
      <c r="I2" s="279"/>
    </row>
    <row r="3" spans="2:9" ht="47.25" customHeight="1">
      <c r="B3" s="3" t="s">
        <v>2</v>
      </c>
      <c r="D3" s="286" t="str">
        <f>'1,1'!D3</f>
        <v>Nacionālais rehabilitācjas centrs "Vaivari"</v>
      </c>
      <c r="E3" s="286"/>
      <c r="F3" s="286"/>
      <c r="G3" s="286"/>
      <c r="H3" s="286"/>
      <c r="I3" s="286"/>
    </row>
    <row r="4" spans="2:9"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c r="I4" s="286"/>
    </row>
    <row r="5" spans="2:9" ht="15">
      <c r="B5" s="3" t="s">
        <v>4</v>
      </c>
      <c r="D5" s="286" t="str">
        <f>'1,1'!D5:H5</f>
        <v>Asaru prospekts 61, Jūrmala</v>
      </c>
      <c r="E5" s="286"/>
      <c r="F5" s="286"/>
      <c r="G5" s="286"/>
      <c r="H5" s="286"/>
      <c r="I5" s="286"/>
    </row>
    <row r="6" spans="2:9">
      <c r="B6" s="3" t="s">
        <v>14</v>
      </c>
      <c r="D6" s="4" t="str">
        <f>'1,1'!D6</f>
        <v>Nr.1-37/17/005/ERAF</v>
      </c>
      <c r="E6" s="4"/>
      <c r="F6" s="4"/>
      <c r="G6" s="10"/>
      <c r="H6" s="26"/>
      <c r="I6" s="26"/>
    </row>
    <row r="7" spans="2:9" ht="33.75" customHeight="1">
      <c r="B7" s="277" t="str">
        <f>'1,1'!B7:H7</f>
        <v>Apjomi sastādīti pamatojoties  SIA „Baltex Group” būvprojekta rasējumiem un specifikācijām</v>
      </c>
      <c r="C7" s="277"/>
      <c r="D7" s="277"/>
      <c r="E7" s="277"/>
      <c r="F7" s="277"/>
      <c r="G7" s="277"/>
      <c r="H7" s="277"/>
      <c r="I7" s="277"/>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80" t="s">
        <v>5</v>
      </c>
      <c r="C11" s="281"/>
      <c r="D11" s="290" t="s">
        <v>7</v>
      </c>
      <c r="E11" s="291"/>
      <c r="F11" s="284" t="s">
        <v>8</v>
      </c>
      <c r="G11" s="285" t="s">
        <v>9</v>
      </c>
      <c r="H11" s="36"/>
      <c r="I11" s="37"/>
    </row>
    <row r="12" spans="2:9" ht="59.25" customHeight="1">
      <c r="B12" s="280"/>
      <c r="C12" s="282"/>
      <c r="D12" s="292"/>
      <c r="E12" s="293"/>
      <c r="F12" s="284"/>
      <c r="G12" s="285"/>
      <c r="H12" s="36"/>
      <c r="I12" s="37"/>
    </row>
    <row r="13" spans="2:9" ht="15.75">
      <c r="B13" s="27"/>
      <c r="C13" s="28"/>
      <c r="D13" s="287" t="s">
        <v>25</v>
      </c>
      <c r="E13" s="289"/>
      <c r="F13" s="288"/>
      <c r="G13" s="32"/>
      <c r="H13" s="36"/>
      <c r="I13" s="37"/>
    </row>
    <row r="14" spans="2:9" ht="15.75">
      <c r="B14" s="67"/>
      <c r="C14" s="68"/>
      <c r="D14" s="69" t="s">
        <v>73</v>
      </c>
      <c r="E14" s="69"/>
      <c r="F14" s="70"/>
      <c r="G14" s="71"/>
      <c r="H14" s="36"/>
      <c r="I14" s="37"/>
    </row>
    <row r="15" spans="2:9" ht="15">
      <c r="B15" s="72"/>
      <c r="C15" s="66"/>
      <c r="D15" s="73" t="s">
        <v>74</v>
      </c>
      <c r="E15" s="73"/>
      <c r="F15" s="74"/>
      <c r="G15" s="75"/>
      <c r="H15" s="36"/>
      <c r="I15" s="37"/>
    </row>
    <row r="16" spans="2:9">
      <c r="B16" s="76" t="s">
        <v>75</v>
      </c>
      <c r="C16" s="66"/>
      <c r="D16" s="77" t="s">
        <v>76</v>
      </c>
      <c r="E16" s="78">
        <v>15</v>
      </c>
      <c r="F16" s="74" t="s">
        <v>38</v>
      </c>
      <c r="G16" s="78">
        <v>11.5</v>
      </c>
      <c r="H16" s="36"/>
      <c r="I16" s="37"/>
    </row>
    <row r="17" spans="2:9">
      <c r="B17" s="76" t="s">
        <v>77</v>
      </c>
      <c r="C17" s="66"/>
      <c r="D17" s="77" t="s">
        <v>76</v>
      </c>
      <c r="E17" s="78">
        <v>22</v>
      </c>
      <c r="F17" s="74" t="s">
        <v>38</v>
      </c>
      <c r="G17" s="78">
        <v>47.2</v>
      </c>
      <c r="H17" s="36"/>
      <c r="I17" s="37"/>
    </row>
    <row r="18" spans="2:9">
      <c r="B18" s="76" t="s">
        <v>78</v>
      </c>
      <c r="C18" s="66"/>
      <c r="D18" s="77" t="s">
        <v>76</v>
      </c>
      <c r="E18" s="78">
        <v>15</v>
      </c>
      <c r="F18" s="74" t="s">
        <v>38</v>
      </c>
      <c r="G18" s="78">
        <v>8.8000000000000007</v>
      </c>
      <c r="H18" s="36"/>
      <c r="I18" s="37"/>
    </row>
    <row r="19" spans="2:9">
      <c r="B19" s="76" t="s">
        <v>79</v>
      </c>
      <c r="C19" s="66"/>
      <c r="D19" s="77" t="s">
        <v>76</v>
      </c>
      <c r="E19" s="78">
        <v>22</v>
      </c>
      <c r="F19" s="74" t="s">
        <v>38</v>
      </c>
      <c r="G19" s="78">
        <v>46.7</v>
      </c>
      <c r="H19" s="36"/>
      <c r="I19" s="37"/>
    </row>
    <row r="20" spans="2:9">
      <c r="B20" s="76" t="s">
        <v>80</v>
      </c>
      <c r="C20" s="66"/>
      <c r="D20" s="77" t="s">
        <v>76</v>
      </c>
      <c r="E20" s="78">
        <v>28</v>
      </c>
      <c r="F20" s="74" t="s">
        <v>38</v>
      </c>
      <c r="G20" s="78">
        <v>48.4</v>
      </c>
      <c r="H20" s="36"/>
      <c r="I20" s="37"/>
    </row>
    <row r="21" spans="2:9">
      <c r="B21" s="76" t="s">
        <v>81</v>
      </c>
      <c r="C21" s="66"/>
      <c r="D21" s="77" t="s">
        <v>82</v>
      </c>
      <c r="E21" s="78">
        <v>22</v>
      </c>
      <c r="F21" s="74" t="s">
        <v>46</v>
      </c>
      <c r="G21" s="78">
        <v>35</v>
      </c>
      <c r="H21" s="36"/>
      <c r="I21" s="37"/>
    </row>
    <row r="22" spans="2:9">
      <c r="B22" s="76" t="s">
        <v>83</v>
      </c>
      <c r="C22" s="66"/>
      <c r="D22" s="77" t="s">
        <v>82</v>
      </c>
      <c r="E22" s="78">
        <v>22</v>
      </c>
      <c r="F22" s="74" t="s">
        <v>46</v>
      </c>
      <c r="G22" s="78">
        <v>33</v>
      </c>
      <c r="H22" s="36"/>
      <c r="I22" s="37"/>
    </row>
    <row r="23" spans="2:9">
      <c r="B23" s="76" t="s">
        <v>84</v>
      </c>
      <c r="C23" s="66"/>
      <c r="D23" s="77" t="s">
        <v>85</v>
      </c>
      <c r="E23" s="78" t="s">
        <v>86</v>
      </c>
      <c r="F23" s="74" t="s">
        <v>46</v>
      </c>
      <c r="G23" s="78">
        <v>18</v>
      </c>
      <c r="H23" s="36"/>
      <c r="I23" s="37"/>
    </row>
    <row r="24" spans="2:9">
      <c r="B24" s="76" t="s">
        <v>87</v>
      </c>
      <c r="C24" s="66"/>
      <c r="D24" s="77" t="s">
        <v>85</v>
      </c>
      <c r="E24" s="78" t="s">
        <v>88</v>
      </c>
      <c r="F24" s="74" t="s">
        <v>46</v>
      </c>
      <c r="G24" s="78">
        <v>1</v>
      </c>
      <c r="H24" s="36"/>
      <c r="I24" s="37"/>
    </row>
    <row r="25" spans="2:9">
      <c r="B25" s="76" t="s">
        <v>89</v>
      </c>
      <c r="C25" s="66"/>
      <c r="D25" s="77" t="s">
        <v>85</v>
      </c>
      <c r="E25" s="78" t="s">
        <v>86</v>
      </c>
      <c r="F25" s="74" t="s">
        <v>46</v>
      </c>
      <c r="G25" s="78">
        <v>17</v>
      </c>
      <c r="H25" s="36"/>
      <c r="I25" s="37"/>
    </row>
    <row r="26" spans="2:9">
      <c r="B26" s="76" t="s">
        <v>90</v>
      </c>
      <c r="C26" s="66"/>
      <c r="D26" s="77" t="s">
        <v>91</v>
      </c>
      <c r="E26" s="78" t="s">
        <v>92</v>
      </c>
      <c r="F26" s="74" t="s">
        <v>46</v>
      </c>
      <c r="G26" s="78">
        <v>36</v>
      </c>
      <c r="H26" s="36"/>
      <c r="I26" s="37"/>
    </row>
    <row r="27" spans="2:9">
      <c r="B27" s="76" t="s">
        <v>93</v>
      </c>
      <c r="C27" s="66"/>
      <c r="D27" s="77" t="s">
        <v>91</v>
      </c>
      <c r="E27" s="78" t="s">
        <v>92</v>
      </c>
      <c r="F27" s="74" t="s">
        <v>46</v>
      </c>
      <c r="G27" s="78">
        <v>39</v>
      </c>
      <c r="H27" s="36"/>
      <c r="I27" s="37"/>
    </row>
    <row r="28" spans="2:9" ht="51">
      <c r="B28" s="76" t="s">
        <v>94</v>
      </c>
      <c r="C28" s="66"/>
      <c r="D28" s="77" t="s">
        <v>95</v>
      </c>
      <c r="E28" s="78" t="s">
        <v>96</v>
      </c>
      <c r="F28" s="74" t="s">
        <v>46</v>
      </c>
      <c r="G28" s="78">
        <v>29</v>
      </c>
      <c r="H28" s="36"/>
      <c r="I28" s="37"/>
    </row>
    <row r="29" spans="2:9" ht="51">
      <c r="B29" s="76" t="s">
        <v>97</v>
      </c>
      <c r="C29" s="66"/>
      <c r="D29" s="77" t="s">
        <v>95</v>
      </c>
      <c r="E29" s="78" t="s">
        <v>98</v>
      </c>
      <c r="F29" s="74" t="s">
        <v>46</v>
      </c>
      <c r="G29" s="78">
        <v>4</v>
      </c>
      <c r="H29" s="36"/>
      <c r="I29" s="37"/>
    </row>
    <row r="30" spans="2:9" ht="51">
      <c r="B30" s="76" t="s">
        <v>99</v>
      </c>
      <c r="C30" s="66"/>
      <c r="D30" s="77" t="s">
        <v>95</v>
      </c>
      <c r="E30" s="78" t="s">
        <v>100</v>
      </c>
      <c r="F30" s="74" t="s">
        <v>46</v>
      </c>
      <c r="G30" s="78">
        <v>2</v>
      </c>
      <c r="H30" s="36"/>
      <c r="I30" s="37"/>
    </row>
    <row r="31" spans="2:9">
      <c r="B31" s="76" t="s">
        <v>101</v>
      </c>
      <c r="C31" s="66"/>
      <c r="D31" s="77" t="s">
        <v>102</v>
      </c>
      <c r="E31" s="78" t="s">
        <v>103</v>
      </c>
      <c r="F31" s="74" t="s">
        <v>46</v>
      </c>
      <c r="G31" s="78">
        <v>35</v>
      </c>
      <c r="H31" s="36"/>
      <c r="I31" s="37"/>
    </row>
    <row r="32" spans="2:9">
      <c r="B32" s="76" t="s">
        <v>104</v>
      </c>
      <c r="C32" s="66"/>
      <c r="D32" s="77" t="s">
        <v>105</v>
      </c>
      <c r="E32" s="78" t="s">
        <v>106</v>
      </c>
      <c r="F32" s="74" t="s">
        <v>46</v>
      </c>
      <c r="G32" s="78">
        <v>35</v>
      </c>
      <c r="H32" s="36"/>
      <c r="I32" s="37"/>
    </row>
    <row r="33" spans="2:9">
      <c r="B33" s="76" t="s">
        <v>107</v>
      </c>
      <c r="C33" s="79"/>
      <c r="D33" s="80" t="s">
        <v>108</v>
      </c>
      <c r="E33" s="81" t="s">
        <v>109</v>
      </c>
      <c r="F33" s="82" t="s">
        <v>46</v>
      </c>
      <c r="G33" s="81">
        <v>35</v>
      </c>
      <c r="H33" s="36"/>
      <c r="I33" s="37"/>
    </row>
    <row r="34" spans="2:9">
      <c r="B34" s="76" t="s">
        <v>110</v>
      </c>
      <c r="C34" s="79"/>
      <c r="D34" s="80" t="s">
        <v>111</v>
      </c>
      <c r="E34" s="81" t="s">
        <v>112</v>
      </c>
      <c r="F34" s="82" t="s">
        <v>46</v>
      </c>
      <c r="G34" s="81">
        <v>1</v>
      </c>
      <c r="H34" s="36"/>
      <c r="I34" s="37"/>
    </row>
    <row r="35" spans="2:9">
      <c r="B35" s="76" t="s">
        <v>113</v>
      </c>
      <c r="C35" s="79"/>
      <c r="D35" s="80" t="s">
        <v>111</v>
      </c>
      <c r="E35" s="81" t="s">
        <v>114</v>
      </c>
      <c r="F35" s="82" t="s">
        <v>46</v>
      </c>
      <c r="G35" s="81">
        <v>1</v>
      </c>
      <c r="H35" s="36"/>
      <c r="I35" s="37"/>
    </row>
    <row r="36" spans="2:9" ht="15">
      <c r="B36" s="76" t="s">
        <v>115</v>
      </c>
      <c r="C36" s="66"/>
      <c r="D36" s="77" t="s">
        <v>116</v>
      </c>
      <c r="E36" s="78"/>
      <c r="F36" s="74" t="s">
        <v>66</v>
      </c>
      <c r="G36" s="83">
        <v>1</v>
      </c>
      <c r="H36" s="36"/>
      <c r="I36" s="37"/>
    </row>
    <row r="37" spans="2:9" ht="15">
      <c r="B37" s="76" t="s">
        <v>117</v>
      </c>
      <c r="C37" s="66"/>
      <c r="D37" s="77" t="s">
        <v>118</v>
      </c>
      <c r="E37" s="78"/>
      <c r="F37" s="74" t="s">
        <v>66</v>
      </c>
      <c r="G37" s="83">
        <v>1</v>
      </c>
      <c r="H37" s="36"/>
      <c r="I37" s="37"/>
    </row>
    <row r="38" spans="2:9" ht="15">
      <c r="B38" s="72"/>
      <c r="C38" s="66"/>
      <c r="D38" s="84" t="s">
        <v>119</v>
      </c>
      <c r="E38" s="73"/>
      <c r="F38" s="74"/>
      <c r="G38" s="75"/>
      <c r="H38" s="36"/>
      <c r="I38" s="37"/>
    </row>
    <row r="39" spans="2:9" ht="25.5">
      <c r="B39" s="76" t="s">
        <v>120</v>
      </c>
      <c r="C39" s="66"/>
      <c r="D39" s="77" t="s">
        <v>121</v>
      </c>
      <c r="E39" s="78">
        <v>25</v>
      </c>
      <c r="F39" s="74" t="s">
        <v>38</v>
      </c>
      <c r="G39" s="78">
        <v>100.5</v>
      </c>
      <c r="H39" s="36"/>
      <c r="I39" s="37"/>
    </row>
    <row r="40" spans="2:9" ht="25.5">
      <c r="B40" s="76" t="s">
        <v>122</v>
      </c>
      <c r="C40" s="66"/>
      <c r="D40" s="77" t="s">
        <v>121</v>
      </c>
      <c r="E40" s="78">
        <v>32</v>
      </c>
      <c r="F40" s="74" t="s">
        <v>38</v>
      </c>
      <c r="G40" s="78">
        <v>35.299999999999997</v>
      </c>
      <c r="H40" s="36"/>
      <c r="I40" s="37"/>
    </row>
    <row r="41" spans="2:9" ht="25.5">
      <c r="B41" s="76" t="s">
        <v>123</v>
      </c>
      <c r="C41" s="66"/>
      <c r="D41" s="77" t="s">
        <v>121</v>
      </c>
      <c r="E41" s="78">
        <v>40</v>
      </c>
      <c r="F41" s="74" t="s">
        <v>38</v>
      </c>
      <c r="G41" s="78">
        <v>260</v>
      </c>
      <c r="H41" s="36"/>
      <c r="I41" s="37"/>
    </row>
    <row r="42" spans="2:9">
      <c r="B42" s="76" t="s">
        <v>124</v>
      </c>
      <c r="C42" s="66"/>
      <c r="D42" s="77" t="s">
        <v>125</v>
      </c>
      <c r="E42" s="78">
        <v>25</v>
      </c>
      <c r="F42" s="74" t="s">
        <v>46</v>
      </c>
      <c r="G42" s="78">
        <v>4</v>
      </c>
      <c r="H42" s="36"/>
      <c r="I42" s="37"/>
    </row>
    <row r="43" spans="2:9">
      <c r="B43" s="76" t="s">
        <v>126</v>
      </c>
      <c r="C43" s="66"/>
      <c r="D43" s="77" t="s">
        <v>82</v>
      </c>
      <c r="E43" s="78">
        <v>25</v>
      </c>
      <c r="F43" s="74" t="s">
        <v>46</v>
      </c>
      <c r="G43" s="78">
        <v>50</v>
      </c>
      <c r="H43" s="36"/>
      <c r="I43" s="37"/>
    </row>
    <row r="44" spans="2:9">
      <c r="B44" s="76" t="s">
        <v>127</v>
      </c>
      <c r="C44" s="66"/>
      <c r="D44" s="77" t="s">
        <v>85</v>
      </c>
      <c r="E44" s="78" t="s">
        <v>128</v>
      </c>
      <c r="F44" s="74" t="s">
        <v>46</v>
      </c>
      <c r="G44" s="78">
        <v>2</v>
      </c>
      <c r="H44" s="36"/>
      <c r="I44" s="37"/>
    </row>
    <row r="45" spans="2:9">
      <c r="B45" s="76" t="s">
        <v>129</v>
      </c>
      <c r="C45" s="66"/>
      <c r="D45" s="77" t="s">
        <v>91</v>
      </c>
      <c r="E45" s="78" t="s">
        <v>130</v>
      </c>
      <c r="F45" s="74" t="s">
        <v>46</v>
      </c>
      <c r="G45" s="78">
        <v>2</v>
      </c>
      <c r="H45" s="36"/>
      <c r="I45" s="37"/>
    </row>
    <row r="46" spans="2:9">
      <c r="B46" s="76" t="s">
        <v>131</v>
      </c>
      <c r="C46" s="66"/>
      <c r="D46" s="77" t="s">
        <v>132</v>
      </c>
      <c r="E46" s="78" t="s">
        <v>133</v>
      </c>
      <c r="F46" s="74" t="s">
        <v>46</v>
      </c>
      <c r="G46" s="78">
        <v>2</v>
      </c>
      <c r="H46" s="36"/>
      <c r="I46" s="37"/>
    </row>
    <row r="47" spans="2:9">
      <c r="B47" s="76" t="s">
        <v>134</v>
      </c>
      <c r="C47" s="66"/>
      <c r="D47" s="77" t="s">
        <v>135</v>
      </c>
      <c r="E47" s="78" t="s">
        <v>136</v>
      </c>
      <c r="F47" s="74" t="s">
        <v>46</v>
      </c>
      <c r="G47" s="78">
        <v>2</v>
      </c>
      <c r="H47" s="36"/>
      <c r="I47" s="37"/>
    </row>
    <row r="48" spans="2:9" ht="25.5">
      <c r="B48" s="76" t="s">
        <v>137</v>
      </c>
      <c r="C48" s="79"/>
      <c r="D48" s="80" t="s">
        <v>138</v>
      </c>
      <c r="E48" s="81" t="s">
        <v>139</v>
      </c>
      <c r="F48" s="82" t="s">
        <v>46</v>
      </c>
      <c r="G48" s="81">
        <v>2</v>
      </c>
      <c r="H48" s="36"/>
      <c r="I48" s="37"/>
    </row>
    <row r="49" spans="2:11">
      <c r="B49" s="76" t="s">
        <v>140</v>
      </c>
      <c r="C49" s="66"/>
      <c r="D49" s="77" t="s">
        <v>141</v>
      </c>
      <c r="E49" s="78">
        <v>25</v>
      </c>
      <c r="F49" s="74" t="s">
        <v>38</v>
      </c>
      <c r="G49" s="78">
        <v>88.3</v>
      </c>
      <c r="H49" s="36"/>
      <c r="I49" s="37"/>
    </row>
    <row r="50" spans="2:11" ht="25.5">
      <c r="B50" s="76" t="s">
        <v>142</v>
      </c>
      <c r="C50" s="66"/>
      <c r="D50" s="77" t="s">
        <v>143</v>
      </c>
      <c r="E50" s="78">
        <v>25</v>
      </c>
      <c r="F50" s="74" t="s">
        <v>38</v>
      </c>
      <c r="G50" s="78">
        <v>12.2</v>
      </c>
      <c r="H50" s="36"/>
      <c r="I50" s="37"/>
    </row>
    <row r="51" spans="2:11">
      <c r="B51" s="76" t="s">
        <v>144</v>
      </c>
      <c r="C51" s="66"/>
      <c r="D51" s="77" t="s">
        <v>141</v>
      </c>
      <c r="E51" s="78">
        <v>32</v>
      </c>
      <c r="F51" s="74" t="s">
        <v>38</v>
      </c>
      <c r="G51" s="78">
        <v>35.299999999999997</v>
      </c>
      <c r="H51" s="36"/>
      <c r="I51" s="37"/>
    </row>
    <row r="52" spans="2:11" ht="15">
      <c r="B52" s="76" t="s">
        <v>145</v>
      </c>
      <c r="C52" s="66"/>
      <c r="D52" s="77" t="s">
        <v>116</v>
      </c>
      <c r="E52" s="78"/>
      <c r="F52" s="74" t="s">
        <v>66</v>
      </c>
      <c r="G52" s="83">
        <v>1</v>
      </c>
      <c r="H52" s="36"/>
      <c r="I52" s="37"/>
    </row>
    <row r="53" spans="2:11" ht="15">
      <c r="B53" s="76" t="s">
        <v>146</v>
      </c>
      <c r="C53" s="66"/>
      <c r="D53" s="77" t="s">
        <v>118</v>
      </c>
      <c r="E53" s="78"/>
      <c r="F53" s="74" t="s">
        <v>66</v>
      </c>
      <c r="G53" s="83">
        <v>1</v>
      </c>
      <c r="H53" s="36"/>
      <c r="I53" s="37"/>
    </row>
    <row r="54" spans="2:11" ht="15">
      <c r="B54" s="76" t="s">
        <v>147</v>
      </c>
      <c r="C54" s="66"/>
      <c r="D54" s="77" t="s">
        <v>148</v>
      </c>
      <c r="E54" s="78"/>
      <c r="F54" s="74" t="s">
        <v>66</v>
      </c>
      <c r="G54" s="83">
        <v>1</v>
      </c>
      <c r="H54" s="36"/>
      <c r="I54" s="37"/>
    </row>
    <row r="55" spans="2:11" ht="15">
      <c r="B55" s="76" t="s">
        <v>149</v>
      </c>
      <c r="C55" s="66"/>
      <c r="D55" s="77" t="s">
        <v>150</v>
      </c>
      <c r="E55" s="78" t="s">
        <v>151</v>
      </c>
      <c r="F55" s="74" t="s">
        <v>152</v>
      </c>
      <c r="G55" s="83">
        <v>400</v>
      </c>
      <c r="H55" s="36"/>
      <c r="I55" s="37"/>
    </row>
    <row r="56" spans="2:11" s="13" customFormat="1">
      <c r="B56" s="18"/>
      <c r="C56" s="19"/>
      <c r="D56" s="20"/>
      <c r="E56" s="20"/>
      <c r="F56" s="21"/>
      <c r="G56" s="34"/>
      <c r="H56" s="38"/>
      <c r="I56" s="39"/>
    </row>
    <row r="57" spans="2:11" ht="15">
      <c r="B57" s="9"/>
      <c r="C57" s="9"/>
      <c r="D57" s="14"/>
      <c r="E57" s="14"/>
      <c r="F57" s="14" t="s">
        <v>6</v>
      </c>
      <c r="G57" s="35"/>
      <c r="H57" s="36"/>
      <c r="I57" s="37"/>
    </row>
    <row r="59" spans="2:11" s="15" customFormat="1" ht="12.75" customHeight="1">
      <c r="C59" s="16" t="str">
        <f>'1,1'!C28</f>
        <v>Piezīmes:</v>
      </c>
    </row>
    <row r="60" spans="2:11" s="15" customFormat="1" ht="45" customHeight="1">
      <c r="B60"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60" s="276"/>
      <c r="D60" s="276"/>
      <c r="E60" s="276"/>
      <c r="F60" s="276"/>
      <c r="G60" s="276"/>
      <c r="H60" s="276"/>
      <c r="I60" s="276"/>
    </row>
    <row r="61" spans="2:11" s="15" customFormat="1" ht="96" customHeight="1">
      <c r="B61" s="276"/>
      <c r="C61" s="276"/>
      <c r="D61" s="276"/>
      <c r="E61" s="276"/>
      <c r="F61" s="276"/>
      <c r="G61" s="276"/>
      <c r="H61" s="276"/>
      <c r="I61" s="276"/>
      <c r="J61" s="276"/>
      <c r="K61" s="276"/>
    </row>
    <row r="62" spans="2:11" s="15" customFormat="1" ht="12.75" customHeight="1">
      <c r="C62" s="17"/>
    </row>
    <row r="63" spans="2:11">
      <c r="B63" s="2" t="s">
        <v>0</v>
      </c>
    </row>
    <row r="64" spans="2:11" ht="14.25" customHeight="1">
      <c r="D64" s="22" t="s">
        <v>1</v>
      </c>
      <c r="E64" s="22"/>
    </row>
    <row r="65" spans="2:6">
      <c r="D65" s="23" t="s">
        <v>10</v>
      </c>
      <c r="E65" s="23"/>
      <c r="F65" s="24"/>
    </row>
    <row r="68" spans="2:6">
      <c r="B68" s="40" t="str">
        <f>'1,1'!B37</f>
        <v>Pārbaudīja:</v>
      </c>
      <c r="C68" s="41"/>
      <c r="D68" s="42"/>
      <c r="E68" s="42"/>
    </row>
    <row r="69" spans="2:6">
      <c r="B69" s="41"/>
      <c r="C69" s="43"/>
      <c r="D69" s="22" t="str">
        <f>'1,1'!D38</f>
        <v>Dzintra Cīrule</v>
      </c>
      <c r="E69" s="22"/>
    </row>
    <row r="70" spans="2:6">
      <c r="B70" s="41"/>
      <c r="C70" s="44"/>
      <c r="D70" s="23" t="str">
        <f>'1,1'!D39</f>
        <v>Sertifikāta Nr.10-0363</v>
      </c>
      <c r="E70" s="23"/>
    </row>
  </sheetData>
  <mergeCells count="15">
    <mergeCell ref="B61:I61"/>
    <mergeCell ref="J61:K61"/>
    <mergeCell ref="B11:B12"/>
    <mergeCell ref="C11:C12"/>
    <mergeCell ref="F11:F12"/>
    <mergeCell ref="G11:G12"/>
    <mergeCell ref="B60:I60"/>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94"/>
  <sheetViews>
    <sheetView showZeros="0" view="pageBreakPreview" topLeftCell="B164" zoomScale="80" zoomScaleNormal="100" zoomScaleSheetLayoutView="80" workbookViewId="0">
      <selection activeCell="B184" sqref="B184:I184"/>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16.4257812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78" t="s">
        <v>16</v>
      </c>
      <c r="C1" s="278"/>
      <c r="D1" s="278"/>
      <c r="E1" s="45"/>
      <c r="F1" s="25" t="str">
        <f ca="1">MID(CELL("filename",B1), FIND("]", CELL("filename",B1))+ 1, 255)</f>
        <v>2,5</v>
      </c>
      <c r="G1" s="25"/>
      <c r="H1" s="25"/>
      <c r="I1" s="25"/>
    </row>
    <row r="2" spans="2:9" s="6" customFormat="1" ht="15">
      <c r="B2" s="279" t="str">
        <f>D13</f>
        <v>Ventilācija</v>
      </c>
      <c r="C2" s="279"/>
      <c r="D2" s="279"/>
      <c r="E2" s="279"/>
      <c r="F2" s="279"/>
      <c r="G2" s="279"/>
      <c r="H2" s="279"/>
      <c r="I2" s="279"/>
    </row>
    <row r="3" spans="2:9" ht="47.25" customHeight="1">
      <c r="B3" s="3" t="s">
        <v>2</v>
      </c>
      <c r="D3" s="286" t="str">
        <f>'1,1'!D3</f>
        <v>Nacionālais rehabilitācjas centrs "Vaivari"</v>
      </c>
      <c r="E3" s="286"/>
      <c r="F3" s="286"/>
      <c r="G3" s="286"/>
      <c r="H3" s="286"/>
      <c r="I3" s="286"/>
    </row>
    <row r="4" spans="2:9"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c r="I4" s="286"/>
    </row>
    <row r="5" spans="2:9" ht="15">
      <c r="B5" s="3" t="s">
        <v>4</v>
      </c>
      <c r="D5" s="286" t="str">
        <f>'1,1'!D5:H5</f>
        <v>Asaru prospekts 61, Jūrmala</v>
      </c>
      <c r="E5" s="286"/>
      <c r="F5" s="286"/>
      <c r="G5" s="286"/>
      <c r="H5" s="286"/>
      <c r="I5" s="286"/>
    </row>
    <row r="6" spans="2:9">
      <c r="B6" s="3" t="s">
        <v>14</v>
      </c>
      <c r="D6" s="4" t="str">
        <f>'1,1'!D6</f>
        <v>Nr.1-37/17/005/ERAF</v>
      </c>
      <c r="E6" s="4"/>
      <c r="F6" s="4"/>
      <c r="G6" s="10"/>
      <c r="H6" s="26"/>
      <c r="I6" s="26"/>
    </row>
    <row r="7" spans="2:9" ht="33.75" customHeight="1">
      <c r="B7" s="277" t="str">
        <f>'1,1'!B7:H7</f>
        <v>Apjomi sastādīti pamatojoties  SIA „Baltex Group” būvprojekta rasējumiem un specifikācijām</v>
      </c>
      <c r="C7" s="277"/>
      <c r="D7" s="277"/>
      <c r="E7" s="277"/>
      <c r="F7" s="277"/>
      <c r="G7" s="277"/>
      <c r="H7" s="277"/>
      <c r="I7" s="277"/>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80" t="s">
        <v>5</v>
      </c>
      <c r="C11" s="281"/>
      <c r="D11" s="290" t="s">
        <v>7</v>
      </c>
      <c r="E11" s="291"/>
      <c r="F11" s="284" t="s">
        <v>8</v>
      </c>
      <c r="G11" s="285" t="s">
        <v>9</v>
      </c>
      <c r="H11" s="36"/>
      <c r="I11" s="37"/>
    </row>
    <row r="12" spans="2:9" ht="59.25" customHeight="1">
      <c r="B12" s="280"/>
      <c r="C12" s="282"/>
      <c r="D12" s="292"/>
      <c r="E12" s="293"/>
      <c r="F12" s="284"/>
      <c r="G12" s="285"/>
      <c r="H12" s="36"/>
      <c r="I12" s="37"/>
    </row>
    <row r="13" spans="2:9" ht="15.75">
      <c r="B13" s="27"/>
      <c r="C13" s="28"/>
      <c r="D13" s="287" t="s">
        <v>26</v>
      </c>
      <c r="E13" s="289"/>
      <c r="F13" s="288"/>
      <c r="G13" s="32"/>
      <c r="H13" s="36"/>
      <c r="I13" s="37"/>
    </row>
    <row r="14" spans="2:9" ht="15.75">
      <c r="B14" s="67"/>
      <c r="C14" s="68"/>
      <c r="D14" s="69" t="s">
        <v>73</v>
      </c>
      <c r="E14" s="69"/>
      <c r="F14" s="70"/>
      <c r="G14" s="71"/>
      <c r="H14" s="36"/>
      <c r="I14" s="37"/>
    </row>
    <row r="15" spans="2:9" ht="15">
      <c r="B15" s="85"/>
      <c r="C15" s="66"/>
      <c r="D15" s="86" t="s">
        <v>153</v>
      </c>
      <c r="E15" s="86"/>
      <c r="F15" s="63"/>
      <c r="G15" s="64"/>
      <c r="H15" s="36"/>
      <c r="I15" s="37"/>
    </row>
    <row r="16" spans="2:9">
      <c r="B16" s="87" t="s">
        <v>75</v>
      </c>
      <c r="C16" s="66"/>
      <c r="D16" s="88" t="s">
        <v>154</v>
      </c>
      <c r="E16" s="89" t="s">
        <v>155</v>
      </c>
      <c r="F16" s="63" t="s">
        <v>38</v>
      </c>
      <c r="G16" s="90">
        <v>138.69999999999999</v>
      </c>
      <c r="H16" s="36"/>
      <c r="I16" s="37"/>
    </row>
    <row r="17" spans="2:9">
      <c r="B17" s="87" t="s">
        <v>77</v>
      </c>
      <c r="C17" s="66"/>
      <c r="D17" s="88" t="s">
        <v>154</v>
      </c>
      <c r="E17" s="89" t="s">
        <v>156</v>
      </c>
      <c r="F17" s="63" t="s">
        <v>38</v>
      </c>
      <c r="G17" s="90">
        <v>5.7</v>
      </c>
      <c r="H17" s="36"/>
      <c r="I17" s="37"/>
    </row>
    <row r="18" spans="2:9">
      <c r="B18" s="87" t="s">
        <v>78</v>
      </c>
      <c r="C18" s="66"/>
      <c r="D18" s="88" t="s">
        <v>154</v>
      </c>
      <c r="E18" s="89" t="s">
        <v>157</v>
      </c>
      <c r="F18" s="63" t="s">
        <v>38</v>
      </c>
      <c r="G18" s="90">
        <v>12.3</v>
      </c>
      <c r="H18" s="36"/>
      <c r="I18" s="37"/>
    </row>
    <row r="19" spans="2:9">
      <c r="B19" s="87" t="s">
        <v>79</v>
      </c>
      <c r="C19" s="66"/>
      <c r="D19" s="88" t="s">
        <v>154</v>
      </c>
      <c r="E19" s="89" t="s">
        <v>158</v>
      </c>
      <c r="F19" s="63" t="s">
        <v>38</v>
      </c>
      <c r="G19" s="90">
        <v>5.6</v>
      </c>
      <c r="H19" s="36"/>
      <c r="I19" s="37"/>
    </row>
    <row r="20" spans="2:9">
      <c r="B20" s="87" t="s">
        <v>80</v>
      </c>
      <c r="C20" s="66"/>
      <c r="D20" s="88" t="s">
        <v>154</v>
      </c>
      <c r="E20" s="89" t="s">
        <v>159</v>
      </c>
      <c r="F20" s="63" t="s">
        <v>38</v>
      </c>
      <c r="G20" s="90">
        <v>10.199999999999999</v>
      </c>
      <c r="H20" s="36"/>
      <c r="I20" s="37"/>
    </row>
    <row r="21" spans="2:9">
      <c r="B21" s="91" t="s">
        <v>81</v>
      </c>
      <c r="C21" s="66"/>
      <c r="D21" s="92" t="s">
        <v>154</v>
      </c>
      <c r="E21" s="93" t="s">
        <v>160</v>
      </c>
      <c r="F21" s="94" t="s">
        <v>38</v>
      </c>
      <c r="G21" s="95">
        <v>1</v>
      </c>
      <c r="H21" s="36"/>
      <c r="I21" s="37"/>
    </row>
    <row r="22" spans="2:9">
      <c r="B22" s="87" t="s">
        <v>83</v>
      </c>
      <c r="C22" s="66"/>
      <c r="D22" s="88" t="s">
        <v>154</v>
      </c>
      <c r="E22" s="89" t="s">
        <v>161</v>
      </c>
      <c r="F22" s="63" t="s">
        <v>38</v>
      </c>
      <c r="G22" s="90">
        <v>2.9</v>
      </c>
      <c r="H22" s="36"/>
      <c r="I22" s="37"/>
    </row>
    <row r="23" spans="2:9">
      <c r="B23" s="87" t="s">
        <v>84</v>
      </c>
      <c r="C23" s="66"/>
      <c r="D23" s="88" t="s">
        <v>154</v>
      </c>
      <c r="E23" s="89" t="s">
        <v>162</v>
      </c>
      <c r="F23" s="63" t="s">
        <v>38</v>
      </c>
      <c r="G23" s="90">
        <v>0.2</v>
      </c>
      <c r="H23" s="36"/>
      <c r="I23" s="37"/>
    </row>
    <row r="24" spans="2:9">
      <c r="B24" s="87" t="s">
        <v>87</v>
      </c>
      <c r="C24" s="66"/>
      <c r="D24" s="88" t="s">
        <v>154</v>
      </c>
      <c r="E24" s="89" t="s">
        <v>163</v>
      </c>
      <c r="F24" s="63" t="s">
        <v>38</v>
      </c>
      <c r="G24" s="90">
        <v>11</v>
      </c>
      <c r="H24" s="36"/>
      <c r="I24" s="37"/>
    </row>
    <row r="25" spans="2:9">
      <c r="B25" s="87" t="s">
        <v>89</v>
      </c>
      <c r="C25" s="66"/>
      <c r="D25" s="88" t="s">
        <v>154</v>
      </c>
      <c r="E25" s="89" t="s">
        <v>164</v>
      </c>
      <c r="F25" s="63" t="s">
        <v>38</v>
      </c>
      <c r="G25" s="90">
        <v>7.6</v>
      </c>
      <c r="H25" s="36"/>
      <c r="I25" s="37"/>
    </row>
    <row r="26" spans="2:9">
      <c r="B26" s="87" t="s">
        <v>90</v>
      </c>
      <c r="C26" s="66"/>
      <c r="D26" s="88" t="s">
        <v>154</v>
      </c>
      <c r="E26" s="89" t="s">
        <v>165</v>
      </c>
      <c r="F26" s="63" t="s">
        <v>38</v>
      </c>
      <c r="G26" s="90">
        <v>11</v>
      </c>
      <c r="H26" s="36"/>
      <c r="I26" s="37"/>
    </row>
    <row r="27" spans="2:9">
      <c r="B27" s="87" t="s">
        <v>93</v>
      </c>
      <c r="C27" s="66"/>
      <c r="D27" s="88" t="s">
        <v>154</v>
      </c>
      <c r="E27" s="89" t="s">
        <v>166</v>
      </c>
      <c r="F27" s="63" t="s">
        <v>38</v>
      </c>
      <c r="G27" s="90">
        <v>11</v>
      </c>
      <c r="H27" s="36"/>
      <c r="I27" s="37"/>
    </row>
    <row r="28" spans="2:9">
      <c r="B28" s="87" t="s">
        <v>94</v>
      </c>
      <c r="C28" s="66"/>
      <c r="D28" s="88" t="s">
        <v>154</v>
      </c>
      <c r="E28" s="89" t="s">
        <v>167</v>
      </c>
      <c r="F28" s="63" t="s">
        <v>38</v>
      </c>
      <c r="G28" s="90">
        <v>4.4000000000000004</v>
      </c>
      <c r="H28" s="36"/>
      <c r="I28" s="37"/>
    </row>
    <row r="29" spans="2:9">
      <c r="B29" s="87" t="s">
        <v>97</v>
      </c>
      <c r="C29" s="66"/>
      <c r="D29" s="88" t="s">
        <v>154</v>
      </c>
      <c r="E29" s="89" t="s">
        <v>168</v>
      </c>
      <c r="F29" s="63" t="s">
        <v>38</v>
      </c>
      <c r="G29" s="90">
        <v>1.6</v>
      </c>
      <c r="H29" s="36"/>
      <c r="I29" s="37"/>
    </row>
    <row r="30" spans="2:9">
      <c r="B30" s="87" t="s">
        <v>99</v>
      </c>
      <c r="C30" s="66"/>
      <c r="D30" s="88" t="s">
        <v>169</v>
      </c>
      <c r="E30" s="89" t="s">
        <v>170</v>
      </c>
      <c r="F30" s="63" t="s">
        <v>46</v>
      </c>
      <c r="G30" s="89">
        <v>6</v>
      </c>
      <c r="H30" s="36"/>
      <c r="I30" s="37"/>
    </row>
    <row r="31" spans="2:9">
      <c r="B31" s="87" t="s">
        <v>101</v>
      </c>
      <c r="C31" s="66"/>
      <c r="D31" s="88" t="s">
        <v>125</v>
      </c>
      <c r="E31" s="89" t="s">
        <v>171</v>
      </c>
      <c r="F31" s="63" t="s">
        <v>46</v>
      </c>
      <c r="G31" s="89">
        <v>3</v>
      </c>
      <c r="H31" s="36"/>
      <c r="I31" s="37"/>
    </row>
    <row r="32" spans="2:9">
      <c r="B32" s="87" t="s">
        <v>104</v>
      </c>
      <c r="C32" s="66"/>
      <c r="D32" s="88" t="s">
        <v>125</v>
      </c>
      <c r="E32" s="89" t="s">
        <v>172</v>
      </c>
      <c r="F32" s="63" t="s">
        <v>46</v>
      </c>
      <c r="G32" s="89">
        <v>2</v>
      </c>
      <c r="H32" s="36"/>
      <c r="I32" s="37"/>
    </row>
    <row r="33" spans="2:9">
      <c r="B33" s="87" t="s">
        <v>107</v>
      </c>
      <c r="C33" s="66"/>
      <c r="D33" s="88" t="s">
        <v>125</v>
      </c>
      <c r="E33" s="89" t="s">
        <v>173</v>
      </c>
      <c r="F33" s="63" t="s">
        <v>46</v>
      </c>
      <c r="G33" s="89">
        <v>2</v>
      </c>
      <c r="H33" s="36"/>
      <c r="I33" s="37"/>
    </row>
    <row r="34" spans="2:9">
      <c r="B34" s="87" t="s">
        <v>110</v>
      </c>
      <c r="C34" s="66"/>
      <c r="D34" s="88" t="s">
        <v>82</v>
      </c>
      <c r="E34" s="89" t="s">
        <v>174</v>
      </c>
      <c r="F34" s="63" t="s">
        <v>46</v>
      </c>
      <c r="G34" s="89">
        <v>116</v>
      </c>
      <c r="H34" s="36"/>
      <c r="I34" s="37"/>
    </row>
    <row r="35" spans="2:9">
      <c r="B35" s="87" t="s">
        <v>113</v>
      </c>
      <c r="C35" s="66"/>
      <c r="D35" s="88" t="s">
        <v>82</v>
      </c>
      <c r="E35" s="89" t="s">
        <v>175</v>
      </c>
      <c r="F35" s="63" t="s">
        <v>46</v>
      </c>
      <c r="G35" s="89">
        <v>4</v>
      </c>
      <c r="H35" s="36"/>
      <c r="I35" s="37"/>
    </row>
    <row r="36" spans="2:9">
      <c r="B36" s="87" t="s">
        <v>115</v>
      </c>
      <c r="C36" s="66"/>
      <c r="D36" s="88" t="s">
        <v>82</v>
      </c>
      <c r="E36" s="89" t="s">
        <v>176</v>
      </c>
      <c r="F36" s="63" t="s">
        <v>46</v>
      </c>
      <c r="G36" s="89">
        <v>1</v>
      </c>
      <c r="H36" s="36"/>
      <c r="I36" s="37"/>
    </row>
    <row r="37" spans="2:9">
      <c r="B37" s="87" t="s">
        <v>117</v>
      </c>
      <c r="C37" s="66"/>
      <c r="D37" s="88" t="s">
        <v>82</v>
      </c>
      <c r="E37" s="89" t="s">
        <v>177</v>
      </c>
      <c r="F37" s="63" t="s">
        <v>46</v>
      </c>
      <c r="G37" s="89">
        <v>4</v>
      </c>
      <c r="H37" s="36"/>
      <c r="I37" s="37"/>
    </row>
    <row r="38" spans="2:9">
      <c r="B38" s="87" t="s">
        <v>120</v>
      </c>
      <c r="C38" s="66"/>
      <c r="D38" s="88" t="s">
        <v>82</v>
      </c>
      <c r="E38" s="89" t="s">
        <v>178</v>
      </c>
      <c r="F38" s="63" t="s">
        <v>46</v>
      </c>
      <c r="G38" s="89">
        <v>1</v>
      </c>
      <c r="H38" s="36"/>
      <c r="I38" s="37"/>
    </row>
    <row r="39" spans="2:9">
      <c r="B39" s="87" t="s">
        <v>122</v>
      </c>
      <c r="C39" s="66"/>
      <c r="D39" s="88" t="s">
        <v>82</v>
      </c>
      <c r="E39" s="89" t="s">
        <v>179</v>
      </c>
      <c r="F39" s="63" t="s">
        <v>46</v>
      </c>
      <c r="G39" s="89">
        <v>2</v>
      </c>
      <c r="H39" s="36"/>
      <c r="I39" s="37"/>
    </row>
    <row r="40" spans="2:9">
      <c r="B40" s="87" t="s">
        <v>123</v>
      </c>
      <c r="C40" s="66"/>
      <c r="D40" s="88" t="s">
        <v>82</v>
      </c>
      <c r="E40" s="89" t="s">
        <v>180</v>
      </c>
      <c r="F40" s="63" t="s">
        <v>46</v>
      </c>
      <c r="G40" s="89">
        <v>1</v>
      </c>
      <c r="H40" s="36"/>
      <c r="I40" s="37"/>
    </row>
    <row r="41" spans="2:9">
      <c r="B41" s="87" t="s">
        <v>124</v>
      </c>
      <c r="C41" s="66"/>
      <c r="D41" s="88" t="s">
        <v>82</v>
      </c>
      <c r="E41" s="89" t="s">
        <v>181</v>
      </c>
      <c r="F41" s="63" t="s">
        <v>46</v>
      </c>
      <c r="G41" s="89">
        <v>1</v>
      </c>
      <c r="H41" s="36"/>
      <c r="I41" s="37"/>
    </row>
    <row r="42" spans="2:9">
      <c r="B42" s="87" t="s">
        <v>126</v>
      </c>
      <c r="C42" s="66"/>
      <c r="D42" s="88" t="s">
        <v>82</v>
      </c>
      <c r="E42" s="89" t="s">
        <v>182</v>
      </c>
      <c r="F42" s="63" t="s">
        <v>46</v>
      </c>
      <c r="G42" s="89">
        <v>2</v>
      </c>
      <c r="H42" s="36"/>
      <c r="I42" s="37"/>
    </row>
    <row r="43" spans="2:9">
      <c r="B43" s="87" t="s">
        <v>127</v>
      </c>
      <c r="C43" s="66"/>
      <c r="D43" s="88" t="s">
        <v>183</v>
      </c>
      <c r="E43" s="89" t="s">
        <v>184</v>
      </c>
      <c r="F43" s="63" t="s">
        <v>46</v>
      </c>
      <c r="G43" s="89">
        <v>1</v>
      </c>
      <c r="H43" s="36"/>
      <c r="I43" s="37"/>
    </row>
    <row r="44" spans="2:9">
      <c r="B44" s="87" t="s">
        <v>129</v>
      </c>
      <c r="C44" s="66"/>
      <c r="D44" s="88" t="s">
        <v>185</v>
      </c>
      <c r="E44" s="89" t="s">
        <v>186</v>
      </c>
      <c r="F44" s="63" t="s">
        <v>46</v>
      </c>
      <c r="G44" s="89">
        <v>2</v>
      </c>
      <c r="H44" s="36"/>
      <c r="I44" s="37"/>
    </row>
    <row r="45" spans="2:9">
      <c r="B45" s="87" t="s">
        <v>131</v>
      </c>
      <c r="C45" s="66"/>
      <c r="D45" s="88" t="s">
        <v>185</v>
      </c>
      <c r="E45" s="89" t="s">
        <v>187</v>
      </c>
      <c r="F45" s="63" t="s">
        <v>46</v>
      </c>
      <c r="G45" s="89">
        <v>5</v>
      </c>
      <c r="H45" s="36"/>
      <c r="I45" s="37"/>
    </row>
    <row r="46" spans="2:9">
      <c r="B46" s="87" t="s">
        <v>134</v>
      </c>
      <c r="C46" s="66"/>
      <c r="D46" s="88" t="s">
        <v>185</v>
      </c>
      <c r="E46" s="89" t="s">
        <v>188</v>
      </c>
      <c r="F46" s="63" t="s">
        <v>46</v>
      </c>
      <c r="G46" s="89">
        <v>1</v>
      </c>
      <c r="H46" s="36"/>
      <c r="I46" s="37"/>
    </row>
    <row r="47" spans="2:9">
      <c r="B47" s="87" t="s">
        <v>137</v>
      </c>
      <c r="C47" s="66"/>
      <c r="D47" s="88" t="s">
        <v>185</v>
      </c>
      <c r="E47" s="89" t="s">
        <v>189</v>
      </c>
      <c r="F47" s="63" t="s">
        <v>46</v>
      </c>
      <c r="G47" s="89">
        <v>5</v>
      </c>
      <c r="H47" s="36"/>
      <c r="I47" s="37"/>
    </row>
    <row r="48" spans="2:9">
      <c r="B48" s="87" t="s">
        <v>140</v>
      </c>
      <c r="C48" s="66"/>
      <c r="D48" s="88" t="s">
        <v>185</v>
      </c>
      <c r="E48" s="89" t="s">
        <v>190</v>
      </c>
      <c r="F48" s="63" t="s">
        <v>46</v>
      </c>
      <c r="G48" s="89">
        <v>2</v>
      </c>
      <c r="H48" s="36"/>
      <c r="I48" s="37"/>
    </row>
    <row r="49" spans="2:9">
      <c r="B49" s="87" t="s">
        <v>142</v>
      </c>
      <c r="C49" s="66"/>
      <c r="D49" s="88" t="s">
        <v>185</v>
      </c>
      <c r="E49" s="89" t="s">
        <v>191</v>
      </c>
      <c r="F49" s="63" t="s">
        <v>46</v>
      </c>
      <c r="G49" s="89">
        <v>7</v>
      </c>
      <c r="H49" s="36"/>
      <c r="I49" s="37"/>
    </row>
    <row r="50" spans="2:9">
      <c r="B50" s="87" t="s">
        <v>144</v>
      </c>
      <c r="C50" s="66"/>
      <c r="D50" s="88" t="s">
        <v>185</v>
      </c>
      <c r="E50" s="89">
        <v>100</v>
      </c>
      <c r="F50" s="63" t="s">
        <v>46</v>
      </c>
      <c r="G50" s="89">
        <v>19</v>
      </c>
      <c r="H50" s="36"/>
      <c r="I50" s="37"/>
    </row>
    <row r="51" spans="2:9">
      <c r="B51" s="87" t="s">
        <v>145</v>
      </c>
      <c r="C51" s="66"/>
      <c r="D51" s="88" t="s">
        <v>185</v>
      </c>
      <c r="E51" s="89">
        <v>125</v>
      </c>
      <c r="F51" s="63" t="s">
        <v>46</v>
      </c>
      <c r="G51" s="89">
        <v>1</v>
      </c>
      <c r="H51" s="36"/>
      <c r="I51" s="37"/>
    </row>
    <row r="52" spans="2:9">
      <c r="B52" s="87" t="s">
        <v>146</v>
      </c>
      <c r="C52" s="66"/>
      <c r="D52" s="88" t="s">
        <v>185</v>
      </c>
      <c r="E52" s="89">
        <v>160</v>
      </c>
      <c r="F52" s="63" t="s">
        <v>46</v>
      </c>
      <c r="G52" s="89">
        <v>1</v>
      </c>
      <c r="H52" s="36"/>
      <c r="I52" s="37"/>
    </row>
    <row r="53" spans="2:9">
      <c r="B53" s="87" t="s">
        <v>147</v>
      </c>
      <c r="C53" s="66"/>
      <c r="D53" s="88" t="s">
        <v>91</v>
      </c>
      <c r="E53" s="89" t="s">
        <v>192</v>
      </c>
      <c r="F53" s="63" t="s">
        <v>46</v>
      </c>
      <c r="G53" s="89">
        <v>2</v>
      </c>
      <c r="H53" s="36"/>
      <c r="I53" s="37"/>
    </row>
    <row r="54" spans="2:9">
      <c r="B54" s="87" t="s">
        <v>149</v>
      </c>
      <c r="C54" s="66"/>
      <c r="D54" s="88" t="s">
        <v>91</v>
      </c>
      <c r="E54" s="89" t="s">
        <v>193</v>
      </c>
      <c r="F54" s="63" t="s">
        <v>46</v>
      </c>
      <c r="G54" s="89">
        <v>2</v>
      </c>
      <c r="H54" s="36"/>
      <c r="I54" s="37"/>
    </row>
    <row r="55" spans="2:9">
      <c r="B55" s="87" t="s">
        <v>194</v>
      </c>
      <c r="C55" s="66"/>
      <c r="D55" s="88" t="s">
        <v>91</v>
      </c>
      <c r="E55" s="89" t="s">
        <v>195</v>
      </c>
      <c r="F55" s="63" t="s">
        <v>46</v>
      </c>
      <c r="G55" s="89">
        <v>2</v>
      </c>
      <c r="H55" s="36"/>
      <c r="I55" s="37"/>
    </row>
    <row r="56" spans="2:9">
      <c r="B56" s="87" t="s">
        <v>196</v>
      </c>
      <c r="C56" s="66"/>
      <c r="D56" s="88" t="s">
        <v>91</v>
      </c>
      <c r="E56" s="89" t="s">
        <v>197</v>
      </c>
      <c r="F56" s="63" t="s">
        <v>46</v>
      </c>
      <c r="G56" s="89">
        <v>2</v>
      </c>
      <c r="H56" s="36"/>
      <c r="I56" s="37"/>
    </row>
    <row r="57" spans="2:9">
      <c r="B57" s="87" t="s">
        <v>198</v>
      </c>
      <c r="C57" s="66"/>
      <c r="D57" s="88" t="s">
        <v>91</v>
      </c>
      <c r="E57" s="89" t="s">
        <v>199</v>
      </c>
      <c r="F57" s="63" t="s">
        <v>46</v>
      </c>
      <c r="G57" s="89">
        <v>2</v>
      </c>
      <c r="H57" s="36"/>
      <c r="I57" s="37"/>
    </row>
    <row r="58" spans="2:9" ht="25.5">
      <c r="B58" s="87" t="s">
        <v>200</v>
      </c>
      <c r="C58" s="66"/>
      <c r="D58" s="88" t="s">
        <v>91</v>
      </c>
      <c r="E58" s="89" t="s">
        <v>201</v>
      </c>
      <c r="F58" s="63" t="s">
        <v>46</v>
      </c>
      <c r="G58" s="89">
        <v>23</v>
      </c>
      <c r="H58" s="36"/>
      <c r="I58" s="37"/>
    </row>
    <row r="59" spans="2:9">
      <c r="B59" s="87" t="s">
        <v>202</v>
      </c>
      <c r="C59" s="66"/>
      <c r="D59" s="88" t="s">
        <v>91</v>
      </c>
      <c r="E59" s="89" t="s">
        <v>203</v>
      </c>
      <c r="F59" s="63" t="s">
        <v>46</v>
      </c>
      <c r="G59" s="89">
        <v>1</v>
      </c>
      <c r="H59" s="36"/>
      <c r="I59" s="37"/>
    </row>
    <row r="60" spans="2:9">
      <c r="B60" s="87" t="s">
        <v>204</v>
      </c>
      <c r="C60" s="66"/>
      <c r="D60" s="88" t="s">
        <v>91</v>
      </c>
      <c r="E60" s="89" t="s">
        <v>205</v>
      </c>
      <c r="F60" s="63" t="s">
        <v>46</v>
      </c>
      <c r="G60" s="89">
        <v>2</v>
      </c>
      <c r="H60" s="36"/>
      <c r="I60" s="37"/>
    </row>
    <row r="61" spans="2:9">
      <c r="B61" s="87" t="s">
        <v>206</v>
      </c>
      <c r="C61" s="66"/>
      <c r="D61" s="88" t="s">
        <v>91</v>
      </c>
      <c r="E61" s="89" t="s">
        <v>207</v>
      </c>
      <c r="F61" s="63" t="s">
        <v>46</v>
      </c>
      <c r="G61" s="89">
        <v>2</v>
      </c>
      <c r="H61" s="36"/>
      <c r="I61" s="37"/>
    </row>
    <row r="62" spans="2:9">
      <c r="B62" s="87" t="s">
        <v>208</v>
      </c>
      <c r="C62" s="66"/>
      <c r="D62" s="88" t="s">
        <v>91</v>
      </c>
      <c r="E62" s="89" t="s">
        <v>209</v>
      </c>
      <c r="F62" s="63" t="s">
        <v>46</v>
      </c>
      <c r="G62" s="89">
        <v>2</v>
      </c>
      <c r="H62" s="36"/>
      <c r="I62" s="37"/>
    </row>
    <row r="63" spans="2:9">
      <c r="B63" s="87" t="s">
        <v>210</v>
      </c>
      <c r="C63" s="66"/>
      <c r="D63" s="88" t="s">
        <v>91</v>
      </c>
      <c r="E63" s="89" t="s">
        <v>211</v>
      </c>
      <c r="F63" s="63" t="s">
        <v>46</v>
      </c>
      <c r="G63" s="89">
        <v>2</v>
      </c>
      <c r="H63" s="36"/>
      <c r="I63" s="37"/>
    </row>
    <row r="64" spans="2:9">
      <c r="B64" s="87" t="s">
        <v>212</v>
      </c>
      <c r="C64" s="66"/>
      <c r="D64" s="88" t="s">
        <v>91</v>
      </c>
      <c r="E64" s="89" t="s">
        <v>213</v>
      </c>
      <c r="F64" s="63" t="s">
        <v>46</v>
      </c>
      <c r="G64" s="89">
        <v>1</v>
      </c>
      <c r="H64" s="36"/>
      <c r="I64" s="37"/>
    </row>
    <row r="65" spans="2:9">
      <c r="B65" s="87" t="s">
        <v>214</v>
      </c>
      <c r="C65" s="66"/>
      <c r="D65" s="88" t="s">
        <v>91</v>
      </c>
      <c r="E65" s="89" t="s">
        <v>215</v>
      </c>
      <c r="F65" s="63" t="s">
        <v>46</v>
      </c>
      <c r="G65" s="89">
        <v>2</v>
      </c>
      <c r="H65" s="36"/>
      <c r="I65" s="37"/>
    </row>
    <row r="66" spans="2:9">
      <c r="B66" s="87" t="s">
        <v>216</v>
      </c>
      <c r="C66" s="66"/>
      <c r="D66" s="88" t="s">
        <v>217</v>
      </c>
      <c r="E66" s="89" t="s">
        <v>218</v>
      </c>
      <c r="F66" s="63" t="s">
        <v>46</v>
      </c>
      <c r="G66" s="89">
        <v>1</v>
      </c>
      <c r="H66" s="36"/>
      <c r="I66" s="37"/>
    </row>
    <row r="67" spans="2:9" ht="25.5">
      <c r="B67" s="87" t="s">
        <v>219</v>
      </c>
      <c r="C67" s="96"/>
      <c r="D67" s="97" t="s">
        <v>220</v>
      </c>
      <c r="E67" s="98" t="s">
        <v>221</v>
      </c>
      <c r="F67" s="99" t="s">
        <v>46</v>
      </c>
      <c r="G67" s="98">
        <v>21</v>
      </c>
      <c r="H67" s="36"/>
      <c r="I67" s="37"/>
    </row>
    <row r="68" spans="2:9" ht="25.5">
      <c r="B68" s="87" t="s">
        <v>222</v>
      </c>
      <c r="C68" s="96"/>
      <c r="D68" s="97" t="s">
        <v>223</v>
      </c>
      <c r="E68" s="98" t="s">
        <v>224</v>
      </c>
      <c r="F68" s="99" t="s">
        <v>46</v>
      </c>
      <c r="G68" s="98">
        <v>2</v>
      </c>
      <c r="H68" s="36"/>
      <c r="I68" s="37"/>
    </row>
    <row r="69" spans="2:9" ht="25.5">
      <c r="B69" s="87" t="s">
        <v>225</v>
      </c>
      <c r="C69" s="96"/>
      <c r="D69" s="97" t="s">
        <v>226</v>
      </c>
      <c r="E69" s="98" t="s">
        <v>227</v>
      </c>
      <c r="F69" s="99" t="s">
        <v>46</v>
      </c>
      <c r="G69" s="98">
        <v>2</v>
      </c>
      <c r="H69" s="36"/>
      <c r="I69" s="37"/>
    </row>
    <row r="70" spans="2:9" ht="25.5">
      <c r="B70" s="87" t="s">
        <v>228</v>
      </c>
      <c r="C70" s="96"/>
      <c r="D70" s="97" t="s">
        <v>226</v>
      </c>
      <c r="E70" s="98" t="s">
        <v>229</v>
      </c>
      <c r="F70" s="99" t="s">
        <v>46</v>
      </c>
      <c r="G70" s="98">
        <v>1</v>
      </c>
      <c r="H70" s="36"/>
      <c r="I70" s="37"/>
    </row>
    <row r="71" spans="2:9" ht="25.5">
      <c r="B71" s="87" t="s">
        <v>230</v>
      </c>
      <c r="C71" s="96"/>
      <c r="D71" s="97" t="s">
        <v>231</v>
      </c>
      <c r="E71" s="98" t="s">
        <v>232</v>
      </c>
      <c r="F71" s="99" t="s">
        <v>46</v>
      </c>
      <c r="G71" s="98">
        <v>19</v>
      </c>
      <c r="H71" s="36"/>
      <c r="I71" s="37"/>
    </row>
    <row r="72" spans="2:9">
      <c r="B72" s="87" t="s">
        <v>233</v>
      </c>
      <c r="C72" s="96"/>
      <c r="D72" s="97" t="s">
        <v>234</v>
      </c>
      <c r="E72" s="98" t="s">
        <v>235</v>
      </c>
      <c r="F72" s="99" t="s">
        <v>46</v>
      </c>
      <c r="G72" s="98">
        <v>1</v>
      </c>
      <c r="H72" s="36"/>
      <c r="I72" s="37"/>
    </row>
    <row r="73" spans="2:9">
      <c r="B73" s="87" t="s">
        <v>236</v>
      </c>
      <c r="C73" s="96"/>
      <c r="D73" s="97" t="s">
        <v>237</v>
      </c>
      <c r="E73" s="98" t="s">
        <v>238</v>
      </c>
      <c r="F73" s="99" t="s">
        <v>46</v>
      </c>
      <c r="G73" s="98">
        <v>26</v>
      </c>
      <c r="H73" s="36"/>
      <c r="I73" s="37"/>
    </row>
    <row r="74" spans="2:9">
      <c r="B74" s="87" t="s">
        <v>239</v>
      </c>
      <c r="C74" s="66"/>
      <c r="D74" s="88" t="s">
        <v>240</v>
      </c>
      <c r="E74" s="89" t="s">
        <v>241</v>
      </c>
      <c r="F74" s="63" t="s">
        <v>46</v>
      </c>
      <c r="G74" s="89">
        <v>16</v>
      </c>
      <c r="H74" s="36"/>
      <c r="I74" s="37"/>
    </row>
    <row r="75" spans="2:9">
      <c r="B75" s="87" t="s">
        <v>242</v>
      </c>
      <c r="C75" s="66"/>
      <c r="D75" s="88" t="s">
        <v>240</v>
      </c>
      <c r="E75" s="89" t="s">
        <v>243</v>
      </c>
      <c r="F75" s="63" t="s">
        <v>46</v>
      </c>
      <c r="G75" s="89">
        <v>2</v>
      </c>
      <c r="H75" s="36"/>
      <c r="I75" s="37"/>
    </row>
    <row r="76" spans="2:9">
      <c r="B76" s="87" t="s">
        <v>244</v>
      </c>
      <c r="C76" s="96"/>
      <c r="D76" s="97" t="s">
        <v>237</v>
      </c>
      <c r="E76" s="98" t="s">
        <v>245</v>
      </c>
      <c r="F76" s="99" t="s">
        <v>46</v>
      </c>
      <c r="G76" s="98">
        <v>2</v>
      </c>
      <c r="H76" s="36"/>
      <c r="I76" s="37"/>
    </row>
    <row r="77" spans="2:9" ht="25.5">
      <c r="B77" s="87" t="s">
        <v>246</v>
      </c>
      <c r="C77" s="96"/>
      <c r="D77" s="97" t="s">
        <v>247</v>
      </c>
      <c r="E77" s="98" t="s">
        <v>248</v>
      </c>
      <c r="F77" s="99" t="s">
        <v>46</v>
      </c>
      <c r="G77" s="98">
        <v>1</v>
      </c>
      <c r="H77" s="36"/>
      <c r="I77" s="37"/>
    </row>
    <row r="78" spans="2:9" ht="25.5">
      <c r="B78" s="87" t="s">
        <v>249</v>
      </c>
      <c r="C78" s="96"/>
      <c r="D78" s="97" t="s">
        <v>247</v>
      </c>
      <c r="E78" s="98" t="s">
        <v>250</v>
      </c>
      <c r="F78" s="99" t="s">
        <v>46</v>
      </c>
      <c r="G78" s="98">
        <v>1</v>
      </c>
      <c r="H78" s="36"/>
      <c r="I78" s="37"/>
    </row>
    <row r="79" spans="2:9" ht="25.5">
      <c r="B79" s="87" t="s">
        <v>251</v>
      </c>
      <c r="C79" s="66"/>
      <c r="D79" s="88" t="s">
        <v>252</v>
      </c>
      <c r="E79" s="89" t="s">
        <v>253</v>
      </c>
      <c r="F79" s="63" t="s">
        <v>46</v>
      </c>
      <c r="G79" s="89">
        <v>2</v>
      </c>
      <c r="H79" s="36"/>
      <c r="I79" s="37"/>
    </row>
    <row r="80" spans="2:9">
      <c r="B80" s="87" t="s">
        <v>254</v>
      </c>
      <c r="C80" s="100"/>
      <c r="D80" s="101" t="s">
        <v>255</v>
      </c>
      <c r="E80" s="102" t="s">
        <v>256</v>
      </c>
      <c r="F80" s="103" t="s">
        <v>46</v>
      </c>
      <c r="G80" s="102">
        <v>1</v>
      </c>
      <c r="H80" s="36"/>
      <c r="I80" s="37"/>
    </row>
    <row r="81" spans="2:9" ht="25.5">
      <c r="B81" s="87" t="s">
        <v>257</v>
      </c>
      <c r="C81" s="66"/>
      <c r="D81" s="88" t="s">
        <v>258</v>
      </c>
      <c r="E81" s="89" t="s">
        <v>180</v>
      </c>
      <c r="F81" s="63" t="s">
        <v>259</v>
      </c>
      <c r="G81" s="90">
        <v>1.5</v>
      </c>
      <c r="H81" s="36"/>
      <c r="I81" s="37"/>
    </row>
    <row r="82" spans="2:9" ht="25.5">
      <c r="B82" s="87" t="s">
        <v>260</v>
      </c>
      <c r="C82" s="66"/>
      <c r="D82" s="88" t="s">
        <v>258</v>
      </c>
      <c r="E82" s="89" t="s">
        <v>182</v>
      </c>
      <c r="F82" s="63" t="s">
        <v>259</v>
      </c>
      <c r="G82" s="90">
        <v>4.0999999999999996</v>
      </c>
      <c r="H82" s="36"/>
      <c r="I82" s="37"/>
    </row>
    <row r="83" spans="2:9" ht="76.5">
      <c r="B83" s="87" t="s">
        <v>261</v>
      </c>
      <c r="C83" s="104"/>
      <c r="D83" s="105" t="s">
        <v>262</v>
      </c>
      <c r="E83" s="106" t="s">
        <v>263</v>
      </c>
      <c r="F83" s="59" t="s">
        <v>46</v>
      </c>
      <c r="G83" s="107">
        <v>1</v>
      </c>
      <c r="H83" s="36"/>
      <c r="I83" s="37"/>
    </row>
    <row r="84" spans="2:9" ht="15">
      <c r="B84" s="87" t="s">
        <v>264</v>
      </c>
      <c r="C84" s="104"/>
      <c r="D84" s="105" t="s">
        <v>265</v>
      </c>
      <c r="E84" s="106"/>
      <c r="F84" s="59" t="s">
        <v>46</v>
      </c>
      <c r="G84" s="107">
        <v>1</v>
      </c>
      <c r="H84" s="36"/>
      <c r="I84" s="37"/>
    </row>
    <row r="85" spans="2:9" ht="15">
      <c r="B85" s="87" t="s">
        <v>266</v>
      </c>
      <c r="C85" s="104"/>
      <c r="D85" s="105" t="s">
        <v>116</v>
      </c>
      <c r="E85" s="106"/>
      <c r="F85" s="59" t="s">
        <v>66</v>
      </c>
      <c r="G85" s="107">
        <v>1</v>
      </c>
      <c r="H85" s="36"/>
      <c r="I85" s="37"/>
    </row>
    <row r="86" spans="2:9" ht="15">
      <c r="B86" s="87" t="s">
        <v>267</v>
      </c>
      <c r="C86" s="104"/>
      <c r="D86" s="105" t="s">
        <v>148</v>
      </c>
      <c r="E86" s="106"/>
      <c r="F86" s="59" t="s">
        <v>66</v>
      </c>
      <c r="G86" s="107">
        <v>1</v>
      </c>
      <c r="H86" s="36"/>
      <c r="I86" s="37"/>
    </row>
    <row r="87" spans="2:9" ht="15">
      <c r="B87" s="87" t="s">
        <v>268</v>
      </c>
      <c r="C87" s="104"/>
      <c r="D87" s="105" t="s">
        <v>118</v>
      </c>
      <c r="E87" s="106"/>
      <c r="F87" s="59" t="s">
        <v>66</v>
      </c>
      <c r="G87" s="107">
        <v>1</v>
      </c>
      <c r="H87" s="36"/>
      <c r="I87" s="37"/>
    </row>
    <row r="88" spans="2:9" ht="15">
      <c r="B88" s="85"/>
      <c r="C88" s="66"/>
      <c r="D88" s="108" t="s">
        <v>269</v>
      </c>
      <c r="E88" s="86"/>
      <c r="F88" s="63"/>
      <c r="G88" s="64"/>
      <c r="H88" s="36"/>
      <c r="I88" s="37"/>
    </row>
    <row r="89" spans="2:9">
      <c r="B89" s="87" t="s">
        <v>270</v>
      </c>
      <c r="C89" s="66"/>
      <c r="D89" s="88" t="s">
        <v>154</v>
      </c>
      <c r="E89" s="89" t="s">
        <v>155</v>
      </c>
      <c r="F89" s="63" t="s">
        <v>38</v>
      </c>
      <c r="G89" s="90">
        <v>72.900000000000006</v>
      </c>
      <c r="H89" s="36"/>
      <c r="I89" s="37"/>
    </row>
    <row r="90" spans="2:9">
      <c r="B90" s="87" t="s">
        <v>271</v>
      </c>
      <c r="C90" s="66"/>
      <c r="D90" s="88" t="s">
        <v>154</v>
      </c>
      <c r="E90" s="89" t="s">
        <v>156</v>
      </c>
      <c r="F90" s="63" t="s">
        <v>38</v>
      </c>
      <c r="G90" s="90">
        <v>16.399999999999999</v>
      </c>
      <c r="H90" s="36"/>
      <c r="I90" s="37"/>
    </row>
    <row r="91" spans="2:9">
      <c r="B91" s="87" t="s">
        <v>272</v>
      </c>
      <c r="C91" s="66"/>
      <c r="D91" s="88" t="s">
        <v>154</v>
      </c>
      <c r="E91" s="89" t="s">
        <v>157</v>
      </c>
      <c r="F91" s="63" t="s">
        <v>38</v>
      </c>
      <c r="G91" s="90">
        <v>5.0999999999999996</v>
      </c>
      <c r="H91" s="36"/>
      <c r="I91" s="37"/>
    </row>
    <row r="92" spans="2:9">
      <c r="B92" s="87" t="s">
        <v>273</v>
      </c>
      <c r="C92" s="66"/>
      <c r="D92" s="88" t="s">
        <v>154</v>
      </c>
      <c r="E92" s="89" t="s">
        <v>158</v>
      </c>
      <c r="F92" s="63" t="s">
        <v>38</v>
      </c>
      <c r="G92" s="90">
        <v>10.7</v>
      </c>
      <c r="H92" s="36"/>
      <c r="I92" s="37"/>
    </row>
    <row r="93" spans="2:9">
      <c r="B93" s="87" t="s">
        <v>274</v>
      </c>
      <c r="C93" s="66"/>
      <c r="D93" s="88" t="s">
        <v>154</v>
      </c>
      <c r="E93" s="89" t="s">
        <v>159</v>
      </c>
      <c r="F93" s="63" t="s">
        <v>38</v>
      </c>
      <c r="G93" s="90">
        <v>63.4</v>
      </c>
      <c r="H93" s="36"/>
      <c r="I93" s="37"/>
    </row>
    <row r="94" spans="2:9">
      <c r="B94" s="87" t="s">
        <v>275</v>
      </c>
      <c r="C94" s="66"/>
      <c r="D94" s="92" t="s">
        <v>154</v>
      </c>
      <c r="E94" s="93" t="s">
        <v>160</v>
      </c>
      <c r="F94" s="94" t="s">
        <v>38</v>
      </c>
      <c r="G94" s="95">
        <v>1</v>
      </c>
      <c r="H94" s="36"/>
      <c r="I94" s="37"/>
    </row>
    <row r="95" spans="2:9">
      <c r="B95" s="87" t="s">
        <v>276</v>
      </c>
      <c r="C95" s="66"/>
      <c r="D95" s="88" t="s">
        <v>154</v>
      </c>
      <c r="E95" s="89" t="s">
        <v>161</v>
      </c>
      <c r="F95" s="63" t="s">
        <v>38</v>
      </c>
      <c r="G95" s="90">
        <v>2.1</v>
      </c>
      <c r="H95" s="36"/>
      <c r="I95" s="37"/>
    </row>
    <row r="96" spans="2:9">
      <c r="B96" s="87" t="s">
        <v>277</v>
      </c>
      <c r="C96" s="66"/>
      <c r="D96" s="88" t="s">
        <v>154</v>
      </c>
      <c r="E96" s="89" t="s">
        <v>163</v>
      </c>
      <c r="F96" s="63" t="s">
        <v>38</v>
      </c>
      <c r="G96" s="90">
        <v>7.2</v>
      </c>
      <c r="H96" s="36"/>
      <c r="I96" s="37"/>
    </row>
    <row r="97" spans="2:9">
      <c r="B97" s="87" t="s">
        <v>278</v>
      </c>
      <c r="C97" s="66"/>
      <c r="D97" s="88" t="s">
        <v>154</v>
      </c>
      <c r="E97" s="89" t="s">
        <v>279</v>
      </c>
      <c r="F97" s="63" t="s">
        <v>38</v>
      </c>
      <c r="G97" s="90">
        <v>7.3</v>
      </c>
      <c r="H97" s="36"/>
      <c r="I97" s="37"/>
    </row>
    <row r="98" spans="2:9">
      <c r="B98" s="87" t="s">
        <v>280</v>
      </c>
      <c r="C98" s="66"/>
      <c r="D98" s="88" t="s">
        <v>154</v>
      </c>
      <c r="E98" s="89" t="s">
        <v>281</v>
      </c>
      <c r="F98" s="63" t="s">
        <v>38</v>
      </c>
      <c r="G98" s="90">
        <v>0.1</v>
      </c>
      <c r="H98" s="36"/>
      <c r="I98" s="37"/>
    </row>
    <row r="99" spans="2:9">
      <c r="B99" s="87" t="s">
        <v>282</v>
      </c>
      <c r="C99" s="66"/>
      <c r="D99" s="88" t="s">
        <v>154</v>
      </c>
      <c r="E99" s="89" t="s">
        <v>283</v>
      </c>
      <c r="F99" s="63" t="s">
        <v>38</v>
      </c>
      <c r="G99" s="90">
        <v>11.7</v>
      </c>
      <c r="H99" s="36"/>
      <c r="I99" s="37"/>
    </row>
    <row r="100" spans="2:9">
      <c r="B100" s="87" t="s">
        <v>284</v>
      </c>
      <c r="C100" s="66"/>
      <c r="D100" s="88" t="s">
        <v>154</v>
      </c>
      <c r="E100" s="89" t="s">
        <v>285</v>
      </c>
      <c r="F100" s="63" t="s">
        <v>38</v>
      </c>
      <c r="G100" s="90">
        <v>0.2</v>
      </c>
      <c r="H100" s="36"/>
      <c r="I100" s="37"/>
    </row>
    <row r="101" spans="2:9">
      <c r="B101" s="87" t="s">
        <v>286</v>
      </c>
      <c r="C101" s="66"/>
      <c r="D101" s="88" t="s">
        <v>154</v>
      </c>
      <c r="E101" s="89" t="s">
        <v>168</v>
      </c>
      <c r="F101" s="63" t="s">
        <v>38</v>
      </c>
      <c r="G101" s="90">
        <v>4.2</v>
      </c>
      <c r="H101" s="36"/>
      <c r="I101" s="37"/>
    </row>
    <row r="102" spans="2:9">
      <c r="B102" s="87" t="s">
        <v>287</v>
      </c>
      <c r="C102" s="66"/>
      <c r="D102" s="88" t="s">
        <v>154</v>
      </c>
      <c r="E102" s="89" t="s">
        <v>288</v>
      </c>
      <c r="F102" s="63" t="s">
        <v>38</v>
      </c>
      <c r="G102" s="90">
        <v>0.1</v>
      </c>
      <c r="H102" s="36"/>
      <c r="I102" s="37"/>
    </row>
    <row r="103" spans="2:9">
      <c r="B103" s="87" t="s">
        <v>289</v>
      </c>
      <c r="C103" s="66"/>
      <c r="D103" s="88" t="s">
        <v>169</v>
      </c>
      <c r="E103" s="89" t="s">
        <v>290</v>
      </c>
      <c r="F103" s="63" t="s">
        <v>46</v>
      </c>
      <c r="G103" s="89">
        <v>2</v>
      </c>
      <c r="H103" s="36"/>
      <c r="I103" s="37"/>
    </row>
    <row r="104" spans="2:9">
      <c r="B104" s="87" t="s">
        <v>291</v>
      </c>
      <c r="C104" s="66"/>
      <c r="D104" s="88" t="s">
        <v>169</v>
      </c>
      <c r="E104" s="89" t="s">
        <v>292</v>
      </c>
      <c r="F104" s="63" t="s">
        <v>46</v>
      </c>
      <c r="G104" s="89">
        <v>1</v>
      </c>
      <c r="H104" s="36"/>
      <c r="I104" s="37"/>
    </row>
    <row r="105" spans="2:9">
      <c r="B105" s="87" t="s">
        <v>293</v>
      </c>
      <c r="C105" s="66"/>
      <c r="D105" s="88" t="s">
        <v>169</v>
      </c>
      <c r="E105" s="89" t="s">
        <v>294</v>
      </c>
      <c r="F105" s="63" t="s">
        <v>46</v>
      </c>
      <c r="G105" s="89">
        <v>1</v>
      </c>
      <c r="H105" s="36"/>
      <c r="I105" s="37"/>
    </row>
    <row r="106" spans="2:9">
      <c r="B106" s="87" t="s">
        <v>295</v>
      </c>
      <c r="C106" s="66"/>
      <c r="D106" s="88" t="s">
        <v>296</v>
      </c>
      <c r="E106" s="89">
        <v>250</v>
      </c>
      <c r="F106" s="63" t="s">
        <v>46</v>
      </c>
      <c r="G106" s="89">
        <v>4</v>
      </c>
      <c r="H106" s="36"/>
      <c r="I106" s="37"/>
    </row>
    <row r="107" spans="2:9">
      <c r="B107" s="87" t="s">
        <v>297</v>
      </c>
      <c r="C107" s="66"/>
      <c r="D107" s="88" t="s">
        <v>296</v>
      </c>
      <c r="E107" s="89" t="s">
        <v>298</v>
      </c>
      <c r="F107" s="63" t="s">
        <v>46</v>
      </c>
      <c r="G107" s="89">
        <v>2</v>
      </c>
      <c r="H107" s="36"/>
      <c r="I107" s="37"/>
    </row>
    <row r="108" spans="2:9">
      <c r="B108" s="87" t="s">
        <v>299</v>
      </c>
      <c r="C108" s="66"/>
      <c r="D108" s="88" t="s">
        <v>125</v>
      </c>
      <c r="E108" s="89" t="s">
        <v>300</v>
      </c>
      <c r="F108" s="63" t="s">
        <v>46</v>
      </c>
      <c r="G108" s="89">
        <v>2</v>
      </c>
      <c r="H108" s="36"/>
      <c r="I108" s="37"/>
    </row>
    <row r="109" spans="2:9">
      <c r="B109" s="87" t="s">
        <v>301</v>
      </c>
      <c r="C109" s="66"/>
      <c r="D109" s="88" t="s">
        <v>125</v>
      </c>
      <c r="E109" s="89" t="s">
        <v>302</v>
      </c>
      <c r="F109" s="63" t="s">
        <v>46</v>
      </c>
      <c r="G109" s="89">
        <v>2</v>
      </c>
      <c r="H109" s="36"/>
      <c r="I109" s="37"/>
    </row>
    <row r="110" spans="2:9">
      <c r="B110" s="87" t="s">
        <v>303</v>
      </c>
      <c r="C110" s="66"/>
      <c r="D110" s="88" t="s">
        <v>125</v>
      </c>
      <c r="E110" s="89" t="s">
        <v>298</v>
      </c>
      <c r="F110" s="63" t="s">
        <v>46</v>
      </c>
      <c r="G110" s="89">
        <v>2</v>
      </c>
      <c r="H110" s="36"/>
      <c r="I110" s="37"/>
    </row>
    <row r="111" spans="2:9">
      <c r="B111" s="87" t="s">
        <v>304</v>
      </c>
      <c r="C111" s="66"/>
      <c r="D111" s="88" t="s">
        <v>125</v>
      </c>
      <c r="E111" s="89" t="s">
        <v>305</v>
      </c>
      <c r="F111" s="63" t="s">
        <v>46</v>
      </c>
      <c r="G111" s="89">
        <v>8</v>
      </c>
      <c r="H111" s="36"/>
      <c r="I111" s="37"/>
    </row>
    <row r="112" spans="2:9">
      <c r="B112" s="87" t="s">
        <v>306</v>
      </c>
      <c r="C112" s="66"/>
      <c r="D112" s="88" t="s">
        <v>125</v>
      </c>
      <c r="E112" s="89" t="s">
        <v>292</v>
      </c>
      <c r="F112" s="63" t="s">
        <v>46</v>
      </c>
      <c r="G112" s="89">
        <v>1</v>
      </c>
      <c r="H112" s="36"/>
      <c r="I112" s="37"/>
    </row>
    <row r="113" spans="2:9">
      <c r="B113" s="87" t="s">
        <v>307</v>
      </c>
      <c r="C113" s="66"/>
      <c r="D113" s="88" t="s">
        <v>125</v>
      </c>
      <c r="E113" s="89" t="s">
        <v>294</v>
      </c>
      <c r="F113" s="63" t="s">
        <v>46</v>
      </c>
      <c r="G113" s="89">
        <v>3</v>
      </c>
      <c r="H113" s="36"/>
      <c r="I113" s="37"/>
    </row>
    <row r="114" spans="2:9">
      <c r="B114" s="87" t="s">
        <v>308</v>
      </c>
      <c r="C114" s="66"/>
      <c r="D114" s="88" t="s">
        <v>125</v>
      </c>
      <c r="E114" s="89" t="s">
        <v>173</v>
      </c>
      <c r="F114" s="63" t="s">
        <v>46</v>
      </c>
      <c r="G114" s="89">
        <v>2</v>
      </c>
      <c r="H114" s="36"/>
      <c r="I114" s="37"/>
    </row>
    <row r="115" spans="2:9">
      <c r="B115" s="87" t="s">
        <v>309</v>
      </c>
      <c r="C115" s="66"/>
      <c r="D115" s="88" t="s">
        <v>82</v>
      </c>
      <c r="E115" s="89">
        <v>100</v>
      </c>
      <c r="F115" s="63" t="s">
        <v>46</v>
      </c>
      <c r="G115" s="89">
        <v>25</v>
      </c>
      <c r="H115" s="36"/>
      <c r="I115" s="37"/>
    </row>
    <row r="116" spans="2:9">
      <c r="B116" s="87" t="s">
        <v>310</v>
      </c>
      <c r="C116" s="66"/>
      <c r="D116" s="88" t="s">
        <v>82</v>
      </c>
      <c r="E116" s="89" t="s">
        <v>174</v>
      </c>
      <c r="F116" s="63" t="s">
        <v>46</v>
      </c>
      <c r="G116" s="89">
        <v>37</v>
      </c>
      <c r="H116" s="36"/>
      <c r="I116" s="37"/>
    </row>
    <row r="117" spans="2:9">
      <c r="B117" s="87" t="s">
        <v>311</v>
      </c>
      <c r="C117" s="66"/>
      <c r="D117" s="88" t="s">
        <v>82</v>
      </c>
      <c r="E117" s="89">
        <v>125</v>
      </c>
      <c r="F117" s="63" t="s">
        <v>46</v>
      </c>
      <c r="G117" s="89">
        <v>5</v>
      </c>
      <c r="H117" s="36"/>
      <c r="I117" s="37"/>
    </row>
    <row r="118" spans="2:9">
      <c r="B118" s="87" t="s">
        <v>312</v>
      </c>
      <c r="C118" s="66"/>
      <c r="D118" s="88" t="s">
        <v>82</v>
      </c>
      <c r="E118" s="89" t="s">
        <v>175</v>
      </c>
      <c r="F118" s="63" t="s">
        <v>46</v>
      </c>
      <c r="G118" s="89">
        <v>4</v>
      </c>
      <c r="H118" s="36"/>
      <c r="I118" s="37"/>
    </row>
    <row r="119" spans="2:9">
      <c r="B119" s="87" t="s">
        <v>313</v>
      </c>
      <c r="C119" s="66"/>
      <c r="D119" s="88" t="s">
        <v>82</v>
      </c>
      <c r="E119" s="89" t="s">
        <v>314</v>
      </c>
      <c r="F119" s="63" t="s">
        <v>46</v>
      </c>
      <c r="G119" s="89">
        <v>2</v>
      </c>
      <c r="H119" s="36"/>
      <c r="I119" s="37"/>
    </row>
    <row r="120" spans="2:9">
      <c r="B120" s="87" t="s">
        <v>315</v>
      </c>
      <c r="C120" s="66"/>
      <c r="D120" s="88" t="s">
        <v>82</v>
      </c>
      <c r="E120" s="89" t="s">
        <v>302</v>
      </c>
      <c r="F120" s="63" t="s">
        <v>46</v>
      </c>
      <c r="G120" s="89">
        <v>4</v>
      </c>
      <c r="H120" s="36"/>
      <c r="I120" s="37"/>
    </row>
    <row r="121" spans="2:9">
      <c r="B121" s="87" t="s">
        <v>316</v>
      </c>
      <c r="C121" s="66"/>
      <c r="D121" s="88" t="s">
        <v>82</v>
      </c>
      <c r="E121" s="89" t="s">
        <v>298</v>
      </c>
      <c r="F121" s="63" t="s">
        <v>46</v>
      </c>
      <c r="G121" s="89">
        <v>6</v>
      </c>
      <c r="H121" s="36"/>
      <c r="I121" s="37"/>
    </row>
    <row r="122" spans="2:9">
      <c r="B122" s="87" t="s">
        <v>317</v>
      </c>
      <c r="C122" s="66"/>
      <c r="D122" s="88" t="s">
        <v>82</v>
      </c>
      <c r="E122" s="89" t="s">
        <v>318</v>
      </c>
      <c r="F122" s="63" t="s">
        <v>46</v>
      </c>
      <c r="G122" s="89">
        <v>2</v>
      </c>
      <c r="H122" s="36"/>
      <c r="I122" s="37"/>
    </row>
    <row r="123" spans="2:9">
      <c r="B123" s="87" t="s">
        <v>319</v>
      </c>
      <c r="C123" s="66"/>
      <c r="D123" s="88" t="s">
        <v>82</v>
      </c>
      <c r="E123" s="89" t="s">
        <v>305</v>
      </c>
      <c r="F123" s="63" t="s">
        <v>46</v>
      </c>
      <c r="G123" s="89">
        <v>2</v>
      </c>
      <c r="H123" s="36"/>
      <c r="I123" s="37"/>
    </row>
    <row r="124" spans="2:9">
      <c r="B124" s="87" t="s">
        <v>320</v>
      </c>
      <c r="C124" s="66"/>
      <c r="D124" s="88" t="s">
        <v>82</v>
      </c>
      <c r="E124" s="89" t="s">
        <v>318</v>
      </c>
      <c r="F124" s="63" t="s">
        <v>46</v>
      </c>
      <c r="G124" s="89">
        <v>2</v>
      </c>
      <c r="H124" s="36"/>
      <c r="I124" s="37"/>
    </row>
    <row r="125" spans="2:9">
      <c r="B125" s="87" t="s">
        <v>321</v>
      </c>
      <c r="C125" s="66"/>
      <c r="D125" s="88" t="s">
        <v>82</v>
      </c>
      <c r="E125" s="89" t="s">
        <v>292</v>
      </c>
      <c r="F125" s="63" t="s">
        <v>46</v>
      </c>
      <c r="G125" s="89">
        <v>4</v>
      </c>
      <c r="H125" s="36"/>
      <c r="I125" s="37"/>
    </row>
    <row r="126" spans="2:9">
      <c r="B126" s="87" t="s">
        <v>322</v>
      </c>
      <c r="C126" s="66"/>
      <c r="D126" s="88" t="s">
        <v>82</v>
      </c>
      <c r="E126" s="89" t="s">
        <v>294</v>
      </c>
      <c r="F126" s="63" t="s">
        <v>46</v>
      </c>
      <c r="G126" s="89">
        <v>1</v>
      </c>
      <c r="H126" s="36"/>
      <c r="I126" s="37"/>
    </row>
    <row r="127" spans="2:9">
      <c r="B127" s="87" t="s">
        <v>323</v>
      </c>
      <c r="C127" s="66"/>
      <c r="D127" s="88" t="s">
        <v>82</v>
      </c>
      <c r="E127" s="89" t="s">
        <v>324</v>
      </c>
      <c r="F127" s="63" t="s">
        <v>46</v>
      </c>
      <c r="G127" s="89">
        <v>2</v>
      </c>
      <c r="H127" s="36"/>
      <c r="I127" s="37"/>
    </row>
    <row r="128" spans="2:9">
      <c r="B128" s="87" t="s">
        <v>325</v>
      </c>
      <c r="C128" s="66"/>
      <c r="D128" s="88" t="s">
        <v>82</v>
      </c>
      <c r="E128" s="89" t="s">
        <v>173</v>
      </c>
      <c r="F128" s="63" t="s">
        <v>46</v>
      </c>
      <c r="G128" s="89">
        <v>1</v>
      </c>
      <c r="H128" s="36"/>
      <c r="I128" s="37"/>
    </row>
    <row r="129" spans="2:9">
      <c r="B129" s="87" t="s">
        <v>326</v>
      </c>
      <c r="C129" s="66"/>
      <c r="D129" s="88" t="s">
        <v>82</v>
      </c>
      <c r="E129" s="89" t="s">
        <v>182</v>
      </c>
      <c r="F129" s="63" t="s">
        <v>46</v>
      </c>
      <c r="G129" s="89">
        <v>3</v>
      </c>
      <c r="H129" s="36"/>
      <c r="I129" s="37"/>
    </row>
    <row r="130" spans="2:9">
      <c r="B130" s="87" t="s">
        <v>327</v>
      </c>
      <c r="C130" s="66"/>
      <c r="D130" s="88" t="s">
        <v>185</v>
      </c>
      <c r="E130" s="89" t="s">
        <v>192</v>
      </c>
      <c r="F130" s="63" t="s">
        <v>46</v>
      </c>
      <c r="G130" s="89">
        <v>2</v>
      </c>
      <c r="H130" s="36"/>
      <c r="I130" s="37"/>
    </row>
    <row r="131" spans="2:9">
      <c r="B131" s="87" t="s">
        <v>328</v>
      </c>
      <c r="C131" s="66"/>
      <c r="D131" s="88" t="s">
        <v>185</v>
      </c>
      <c r="E131" s="89" t="s">
        <v>186</v>
      </c>
      <c r="F131" s="63" t="s">
        <v>46</v>
      </c>
      <c r="G131" s="89">
        <v>2</v>
      </c>
      <c r="H131" s="36"/>
      <c r="I131" s="37"/>
    </row>
    <row r="132" spans="2:9">
      <c r="B132" s="87" t="s">
        <v>329</v>
      </c>
      <c r="C132" s="66"/>
      <c r="D132" s="88" t="s">
        <v>185</v>
      </c>
      <c r="E132" s="89" t="s">
        <v>330</v>
      </c>
      <c r="F132" s="63" t="s">
        <v>46</v>
      </c>
      <c r="G132" s="89">
        <v>4</v>
      </c>
      <c r="H132" s="36"/>
      <c r="I132" s="37"/>
    </row>
    <row r="133" spans="2:9">
      <c r="B133" s="87" t="s">
        <v>331</v>
      </c>
      <c r="C133" s="66"/>
      <c r="D133" s="88" t="s">
        <v>185</v>
      </c>
      <c r="E133" s="89" t="s">
        <v>332</v>
      </c>
      <c r="F133" s="63" t="s">
        <v>46</v>
      </c>
      <c r="G133" s="89">
        <v>3</v>
      </c>
      <c r="H133" s="36"/>
      <c r="I133" s="37"/>
    </row>
    <row r="134" spans="2:9">
      <c r="B134" s="87" t="s">
        <v>333</v>
      </c>
      <c r="C134" s="66"/>
      <c r="D134" s="88" t="s">
        <v>185</v>
      </c>
      <c r="E134" s="89" t="s">
        <v>190</v>
      </c>
      <c r="F134" s="63" t="s">
        <v>46</v>
      </c>
      <c r="G134" s="89">
        <v>7</v>
      </c>
      <c r="H134" s="36"/>
      <c r="I134" s="37"/>
    </row>
    <row r="135" spans="2:9">
      <c r="B135" s="87" t="s">
        <v>334</v>
      </c>
      <c r="C135" s="66"/>
      <c r="D135" s="88" t="s">
        <v>185</v>
      </c>
      <c r="E135" s="89" t="s">
        <v>335</v>
      </c>
      <c r="F135" s="63" t="s">
        <v>46</v>
      </c>
      <c r="G135" s="89">
        <v>2</v>
      </c>
      <c r="H135" s="36"/>
      <c r="I135" s="37"/>
    </row>
    <row r="136" spans="2:9">
      <c r="B136" s="87" t="s">
        <v>336</v>
      </c>
      <c r="C136" s="66"/>
      <c r="D136" s="88" t="s">
        <v>185</v>
      </c>
      <c r="E136" s="89" t="s">
        <v>337</v>
      </c>
      <c r="F136" s="63" t="s">
        <v>46</v>
      </c>
      <c r="G136" s="89">
        <v>5</v>
      </c>
      <c r="H136" s="36"/>
      <c r="I136" s="37"/>
    </row>
    <row r="137" spans="2:9">
      <c r="B137" s="87" t="s">
        <v>338</v>
      </c>
      <c r="C137" s="66"/>
      <c r="D137" s="88" t="s">
        <v>185</v>
      </c>
      <c r="E137" s="89">
        <v>100</v>
      </c>
      <c r="F137" s="63" t="s">
        <v>46</v>
      </c>
      <c r="G137" s="89">
        <v>3</v>
      </c>
      <c r="H137" s="36"/>
      <c r="I137" s="37"/>
    </row>
    <row r="138" spans="2:9">
      <c r="B138" s="87" t="s">
        <v>339</v>
      </c>
      <c r="C138" s="66"/>
      <c r="D138" s="88" t="s">
        <v>91</v>
      </c>
      <c r="E138" s="89" t="s">
        <v>192</v>
      </c>
      <c r="F138" s="63" t="s">
        <v>46</v>
      </c>
      <c r="G138" s="89">
        <v>4</v>
      </c>
      <c r="H138" s="36"/>
      <c r="I138" s="37"/>
    </row>
    <row r="139" spans="2:9">
      <c r="B139" s="87" t="s">
        <v>340</v>
      </c>
      <c r="C139" s="66"/>
      <c r="D139" s="88" t="s">
        <v>91</v>
      </c>
      <c r="E139" s="89" t="s">
        <v>193</v>
      </c>
      <c r="F139" s="63" t="s">
        <v>46</v>
      </c>
      <c r="G139" s="89">
        <v>2</v>
      </c>
      <c r="H139" s="36"/>
      <c r="I139" s="37"/>
    </row>
    <row r="140" spans="2:9">
      <c r="B140" s="87" t="s">
        <v>341</v>
      </c>
      <c r="C140" s="66"/>
      <c r="D140" s="88" t="s">
        <v>91</v>
      </c>
      <c r="E140" s="89" t="s">
        <v>195</v>
      </c>
      <c r="F140" s="63" t="s">
        <v>46</v>
      </c>
      <c r="G140" s="89">
        <v>2</v>
      </c>
      <c r="H140" s="36"/>
      <c r="I140" s="37"/>
    </row>
    <row r="141" spans="2:9">
      <c r="B141" s="87" t="s">
        <v>342</v>
      </c>
      <c r="C141" s="66"/>
      <c r="D141" s="88" t="s">
        <v>91</v>
      </c>
      <c r="E141" s="89" t="s">
        <v>197</v>
      </c>
      <c r="F141" s="63" t="s">
        <v>46</v>
      </c>
      <c r="G141" s="89">
        <v>2</v>
      </c>
      <c r="H141" s="36"/>
      <c r="I141" s="37"/>
    </row>
    <row r="142" spans="2:9" ht="25.5">
      <c r="B142" s="87" t="s">
        <v>343</v>
      </c>
      <c r="C142" s="66"/>
      <c r="D142" s="88" t="s">
        <v>91</v>
      </c>
      <c r="E142" s="89" t="s">
        <v>201</v>
      </c>
      <c r="F142" s="63" t="s">
        <v>46</v>
      </c>
      <c r="G142" s="89">
        <v>14</v>
      </c>
      <c r="H142" s="36"/>
      <c r="I142" s="37"/>
    </row>
    <row r="143" spans="2:9">
      <c r="B143" s="87" t="s">
        <v>344</v>
      </c>
      <c r="C143" s="66"/>
      <c r="D143" s="88" t="s">
        <v>91</v>
      </c>
      <c r="E143" s="89" t="s">
        <v>345</v>
      </c>
      <c r="F143" s="63" t="s">
        <v>46</v>
      </c>
      <c r="G143" s="89">
        <v>2</v>
      </c>
      <c r="H143" s="36"/>
      <c r="I143" s="37"/>
    </row>
    <row r="144" spans="2:9" ht="25.5">
      <c r="B144" s="87" t="s">
        <v>346</v>
      </c>
      <c r="C144" s="66"/>
      <c r="D144" s="88" t="s">
        <v>91</v>
      </c>
      <c r="E144" s="89" t="s">
        <v>347</v>
      </c>
      <c r="F144" s="63" t="s">
        <v>46</v>
      </c>
      <c r="G144" s="89">
        <v>2</v>
      </c>
      <c r="H144" s="36"/>
      <c r="I144" s="37"/>
    </row>
    <row r="145" spans="2:9">
      <c r="B145" s="87" t="s">
        <v>348</v>
      </c>
      <c r="C145" s="66"/>
      <c r="D145" s="88" t="s">
        <v>91</v>
      </c>
      <c r="E145" s="89" t="s">
        <v>349</v>
      </c>
      <c r="F145" s="63" t="s">
        <v>46</v>
      </c>
      <c r="G145" s="89">
        <v>1</v>
      </c>
      <c r="H145" s="36"/>
      <c r="I145" s="37"/>
    </row>
    <row r="146" spans="2:9">
      <c r="B146" s="87" t="s">
        <v>350</v>
      </c>
      <c r="C146" s="66"/>
      <c r="D146" s="88" t="s">
        <v>91</v>
      </c>
      <c r="E146" s="89" t="s">
        <v>351</v>
      </c>
      <c r="F146" s="63" t="s">
        <v>46</v>
      </c>
      <c r="G146" s="89">
        <v>1</v>
      </c>
      <c r="H146" s="36"/>
      <c r="I146" s="37"/>
    </row>
    <row r="147" spans="2:9">
      <c r="B147" s="87" t="s">
        <v>352</v>
      </c>
      <c r="C147" s="66"/>
      <c r="D147" s="88" t="s">
        <v>91</v>
      </c>
      <c r="E147" s="89" t="s">
        <v>353</v>
      </c>
      <c r="F147" s="63" t="s">
        <v>46</v>
      </c>
      <c r="G147" s="89">
        <v>3</v>
      </c>
      <c r="H147" s="36"/>
      <c r="I147" s="37"/>
    </row>
    <row r="148" spans="2:9">
      <c r="B148" s="87" t="s">
        <v>354</v>
      </c>
      <c r="C148" s="66"/>
      <c r="D148" s="88" t="s">
        <v>91</v>
      </c>
      <c r="E148" s="89" t="s">
        <v>355</v>
      </c>
      <c r="F148" s="63" t="s">
        <v>46</v>
      </c>
      <c r="G148" s="89">
        <v>1</v>
      </c>
      <c r="H148" s="36"/>
      <c r="I148" s="37"/>
    </row>
    <row r="149" spans="2:9">
      <c r="B149" s="87" t="s">
        <v>356</v>
      </c>
      <c r="C149" s="66"/>
      <c r="D149" s="88" t="s">
        <v>91</v>
      </c>
      <c r="E149" s="89" t="s">
        <v>213</v>
      </c>
      <c r="F149" s="63" t="s">
        <v>46</v>
      </c>
      <c r="G149" s="89">
        <v>1</v>
      </c>
      <c r="H149" s="36"/>
      <c r="I149" s="37"/>
    </row>
    <row r="150" spans="2:9" ht="25.5">
      <c r="B150" s="87" t="s">
        <v>357</v>
      </c>
      <c r="C150" s="66"/>
      <c r="D150" s="88" t="s">
        <v>91</v>
      </c>
      <c r="E150" s="89" t="s">
        <v>358</v>
      </c>
      <c r="F150" s="63" t="s">
        <v>46</v>
      </c>
      <c r="G150" s="89">
        <v>1</v>
      </c>
      <c r="H150" s="36"/>
      <c r="I150" s="37"/>
    </row>
    <row r="151" spans="2:9">
      <c r="B151" s="87" t="s">
        <v>359</v>
      </c>
      <c r="C151" s="66"/>
      <c r="D151" s="88" t="s">
        <v>217</v>
      </c>
      <c r="E151" s="89" t="s">
        <v>218</v>
      </c>
      <c r="F151" s="63" t="s">
        <v>46</v>
      </c>
      <c r="G151" s="89">
        <v>1</v>
      </c>
      <c r="H151" s="36"/>
      <c r="I151" s="37"/>
    </row>
    <row r="152" spans="2:9" ht="25.5">
      <c r="B152" s="87" t="s">
        <v>360</v>
      </c>
      <c r="C152" s="96"/>
      <c r="D152" s="97" t="s">
        <v>220</v>
      </c>
      <c r="E152" s="98" t="s">
        <v>221</v>
      </c>
      <c r="F152" s="99" t="s">
        <v>46</v>
      </c>
      <c r="G152" s="98">
        <v>14</v>
      </c>
      <c r="H152" s="36"/>
      <c r="I152" s="37"/>
    </row>
    <row r="153" spans="2:9" ht="25.5">
      <c r="B153" s="87" t="s">
        <v>361</v>
      </c>
      <c r="C153" s="96"/>
      <c r="D153" s="97" t="s">
        <v>220</v>
      </c>
      <c r="E153" s="98" t="s">
        <v>362</v>
      </c>
      <c r="F153" s="99" t="s">
        <v>46</v>
      </c>
      <c r="G153" s="98">
        <v>1</v>
      </c>
      <c r="H153" s="36"/>
      <c r="I153" s="37"/>
    </row>
    <row r="154" spans="2:9" ht="25.5">
      <c r="B154" s="87" t="s">
        <v>363</v>
      </c>
      <c r="C154" s="96"/>
      <c r="D154" s="97" t="s">
        <v>223</v>
      </c>
      <c r="E154" s="98" t="s">
        <v>224</v>
      </c>
      <c r="F154" s="99" t="s">
        <v>46</v>
      </c>
      <c r="G154" s="98">
        <v>1</v>
      </c>
      <c r="H154" s="36"/>
      <c r="I154" s="37"/>
    </row>
    <row r="155" spans="2:9" ht="25.5">
      <c r="B155" s="87" t="s">
        <v>364</v>
      </c>
      <c r="C155" s="96"/>
      <c r="D155" s="97" t="s">
        <v>226</v>
      </c>
      <c r="E155" s="98" t="s">
        <v>227</v>
      </c>
      <c r="F155" s="99" t="s">
        <v>46</v>
      </c>
      <c r="G155" s="98">
        <v>2</v>
      </c>
      <c r="H155" s="36"/>
      <c r="I155" s="37"/>
    </row>
    <row r="156" spans="2:9" ht="25.5">
      <c r="B156" s="87" t="s">
        <v>365</v>
      </c>
      <c r="C156" s="96"/>
      <c r="D156" s="97" t="s">
        <v>226</v>
      </c>
      <c r="E156" s="98" t="s">
        <v>366</v>
      </c>
      <c r="F156" s="99" t="s">
        <v>46</v>
      </c>
      <c r="G156" s="98">
        <v>1</v>
      </c>
      <c r="H156" s="36"/>
      <c r="I156" s="37"/>
    </row>
    <row r="157" spans="2:9" ht="25.5">
      <c r="B157" s="87" t="s">
        <v>367</v>
      </c>
      <c r="C157" s="96"/>
      <c r="D157" s="97" t="s">
        <v>231</v>
      </c>
      <c r="E157" s="98" t="s">
        <v>232</v>
      </c>
      <c r="F157" s="99" t="s">
        <v>46</v>
      </c>
      <c r="G157" s="98">
        <v>13</v>
      </c>
      <c r="H157" s="36"/>
      <c r="I157" s="37"/>
    </row>
    <row r="158" spans="2:9">
      <c r="B158" s="87" t="s">
        <v>368</v>
      </c>
      <c r="C158" s="96"/>
      <c r="D158" s="97" t="s">
        <v>369</v>
      </c>
      <c r="E158" s="98" t="s">
        <v>235</v>
      </c>
      <c r="F158" s="99" t="s">
        <v>46</v>
      </c>
      <c r="G158" s="98">
        <v>1</v>
      </c>
      <c r="H158" s="36"/>
      <c r="I158" s="37"/>
    </row>
    <row r="159" spans="2:9">
      <c r="B159" s="87" t="s">
        <v>370</v>
      </c>
      <c r="C159" s="96"/>
      <c r="D159" s="97" t="s">
        <v>237</v>
      </c>
      <c r="E159" s="98" t="s">
        <v>238</v>
      </c>
      <c r="F159" s="99" t="s">
        <v>46</v>
      </c>
      <c r="G159" s="98">
        <v>8</v>
      </c>
      <c r="H159" s="36"/>
      <c r="I159" s="37"/>
    </row>
    <row r="160" spans="2:9">
      <c r="B160" s="87" t="s">
        <v>371</v>
      </c>
      <c r="C160" s="96"/>
      <c r="D160" s="97" t="s">
        <v>240</v>
      </c>
      <c r="E160" s="98" t="s">
        <v>241</v>
      </c>
      <c r="F160" s="99" t="s">
        <v>46</v>
      </c>
      <c r="G160" s="98">
        <v>19</v>
      </c>
      <c r="H160" s="36"/>
      <c r="I160" s="37"/>
    </row>
    <row r="161" spans="2:9">
      <c r="B161" s="87" t="s">
        <v>372</v>
      </c>
      <c r="C161" s="96"/>
      <c r="D161" s="97" t="s">
        <v>240</v>
      </c>
      <c r="E161" s="98" t="s">
        <v>243</v>
      </c>
      <c r="F161" s="99" t="s">
        <v>46</v>
      </c>
      <c r="G161" s="98">
        <v>3</v>
      </c>
      <c r="H161" s="36"/>
      <c r="I161" s="37"/>
    </row>
    <row r="162" spans="2:9">
      <c r="B162" s="87" t="s">
        <v>373</v>
      </c>
      <c r="C162" s="96"/>
      <c r="D162" s="97" t="s">
        <v>237</v>
      </c>
      <c r="E162" s="98" t="s">
        <v>374</v>
      </c>
      <c r="F162" s="99" t="s">
        <v>46</v>
      </c>
      <c r="G162" s="98">
        <v>1</v>
      </c>
      <c r="H162" s="36"/>
      <c r="I162" s="37"/>
    </row>
    <row r="163" spans="2:9">
      <c r="B163" s="87" t="s">
        <v>375</v>
      </c>
      <c r="C163" s="96"/>
      <c r="D163" s="97" t="s">
        <v>240</v>
      </c>
      <c r="E163" s="98" t="s">
        <v>376</v>
      </c>
      <c r="F163" s="99" t="s">
        <v>46</v>
      </c>
      <c r="G163" s="98">
        <v>1</v>
      </c>
      <c r="H163" s="36"/>
      <c r="I163" s="37"/>
    </row>
    <row r="164" spans="2:9">
      <c r="B164" s="87" t="s">
        <v>377</v>
      </c>
      <c r="C164" s="96"/>
      <c r="D164" s="97" t="s">
        <v>378</v>
      </c>
      <c r="E164" s="98" t="s">
        <v>379</v>
      </c>
      <c r="F164" s="99" t="s">
        <v>46</v>
      </c>
      <c r="G164" s="98">
        <v>1</v>
      </c>
      <c r="H164" s="36"/>
      <c r="I164" s="37"/>
    </row>
    <row r="165" spans="2:9" ht="25.5">
      <c r="B165" s="87" t="s">
        <v>380</v>
      </c>
      <c r="C165" s="96"/>
      <c r="D165" s="97" t="s">
        <v>247</v>
      </c>
      <c r="E165" s="98" t="s">
        <v>381</v>
      </c>
      <c r="F165" s="99" t="s">
        <v>46</v>
      </c>
      <c r="G165" s="98">
        <v>1</v>
      </c>
      <c r="H165" s="36"/>
      <c r="I165" s="37"/>
    </row>
    <row r="166" spans="2:9" ht="25.5">
      <c r="B166" s="87" t="s">
        <v>382</v>
      </c>
      <c r="C166" s="96"/>
      <c r="D166" s="97" t="s">
        <v>247</v>
      </c>
      <c r="E166" s="98" t="s">
        <v>383</v>
      </c>
      <c r="F166" s="99" t="s">
        <v>46</v>
      </c>
      <c r="G166" s="98">
        <v>1</v>
      </c>
      <c r="H166" s="36"/>
      <c r="I166" s="37"/>
    </row>
    <row r="167" spans="2:9" ht="25.5">
      <c r="B167" s="87" t="s">
        <v>384</v>
      </c>
      <c r="C167" s="96"/>
      <c r="D167" s="97" t="s">
        <v>252</v>
      </c>
      <c r="E167" s="98" t="s">
        <v>253</v>
      </c>
      <c r="F167" s="99" t="s">
        <v>46</v>
      </c>
      <c r="G167" s="98">
        <v>2</v>
      </c>
      <c r="H167" s="36"/>
      <c r="I167" s="37"/>
    </row>
    <row r="168" spans="2:9">
      <c r="B168" s="87" t="s">
        <v>385</v>
      </c>
      <c r="C168" s="100"/>
      <c r="D168" s="101" t="s">
        <v>386</v>
      </c>
      <c r="E168" s="102" t="s">
        <v>387</v>
      </c>
      <c r="F168" s="103" t="s">
        <v>46</v>
      </c>
      <c r="G168" s="102">
        <v>1</v>
      </c>
      <c r="H168" s="36"/>
      <c r="I168" s="37"/>
    </row>
    <row r="169" spans="2:9">
      <c r="B169" s="87" t="s">
        <v>388</v>
      </c>
      <c r="C169" s="100"/>
      <c r="D169" s="101" t="s">
        <v>386</v>
      </c>
      <c r="E169" s="102" t="s">
        <v>389</v>
      </c>
      <c r="F169" s="103" t="s">
        <v>46</v>
      </c>
      <c r="G169" s="102">
        <v>1</v>
      </c>
      <c r="H169" s="36"/>
      <c r="I169" s="37"/>
    </row>
    <row r="170" spans="2:9">
      <c r="B170" s="87" t="s">
        <v>390</v>
      </c>
      <c r="C170" s="100"/>
      <c r="D170" s="101" t="s">
        <v>255</v>
      </c>
      <c r="E170" s="102" t="s">
        <v>256</v>
      </c>
      <c r="F170" s="103" t="s">
        <v>46</v>
      </c>
      <c r="G170" s="102">
        <v>1</v>
      </c>
      <c r="H170" s="36"/>
      <c r="I170" s="37"/>
    </row>
    <row r="171" spans="2:9" ht="25.5">
      <c r="B171" s="87" t="s">
        <v>391</v>
      </c>
      <c r="C171" s="66"/>
      <c r="D171" s="88" t="s">
        <v>258</v>
      </c>
      <c r="E171" s="89" t="s">
        <v>292</v>
      </c>
      <c r="F171" s="63" t="s">
        <v>259</v>
      </c>
      <c r="G171" s="90">
        <v>1.9</v>
      </c>
      <c r="H171" s="36"/>
      <c r="I171" s="37"/>
    </row>
    <row r="172" spans="2:9" ht="25.5">
      <c r="B172" s="87" t="s">
        <v>392</v>
      </c>
      <c r="C172" s="66"/>
      <c r="D172" s="88" t="s">
        <v>258</v>
      </c>
      <c r="E172" s="89" t="s">
        <v>294</v>
      </c>
      <c r="F172" s="63" t="s">
        <v>259</v>
      </c>
      <c r="G172" s="90">
        <v>3.4</v>
      </c>
      <c r="H172" s="36"/>
      <c r="I172" s="37"/>
    </row>
    <row r="173" spans="2:9" ht="25.5">
      <c r="B173" s="87" t="s">
        <v>393</v>
      </c>
      <c r="C173" s="66"/>
      <c r="D173" s="88" t="s">
        <v>258</v>
      </c>
      <c r="E173" s="89" t="s">
        <v>182</v>
      </c>
      <c r="F173" s="63" t="s">
        <v>259</v>
      </c>
      <c r="G173" s="90">
        <v>11.3</v>
      </c>
      <c r="H173" s="36"/>
      <c r="I173" s="37"/>
    </row>
    <row r="174" spans="2:9" ht="25.5">
      <c r="B174" s="87" t="s">
        <v>394</v>
      </c>
      <c r="C174" s="66"/>
      <c r="D174" s="88" t="s">
        <v>258</v>
      </c>
      <c r="E174" s="89" t="s">
        <v>395</v>
      </c>
      <c r="F174" s="63" t="s">
        <v>259</v>
      </c>
      <c r="G174" s="90">
        <v>0.4</v>
      </c>
      <c r="H174" s="36"/>
      <c r="I174" s="37"/>
    </row>
    <row r="175" spans="2:9" ht="76.5">
      <c r="B175" s="87" t="s">
        <v>396</v>
      </c>
      <c r="C175" s="104"/>
      <c r="D175" s="105" t="s">
        <v>262</v>
      </c>
      <c r="E175" s="106" t="s">
        <v>263</v>
      </c>
      <c r="F175" s="59" t="s">
        <v>46</v>
      </c>
      <c r="G175" s="107">
        <v>1</v>
      </c>
      <c r="H175" s="36"/>
      <c r="I175" s="37"/>
    </row>
    <row r="176" spans="2:9" ht="15">
      <c r="B176" s="87" t="s">
        <v>397</v>
      </c>
      <c r="C176" s="104"/>
      <c r="D176" s="105" t="s">
        <v>265</v>
      </c>
      <c r="E176" s="106"/>
      <c r="F176" s="59" t="s">
        <v>46</v>
      </c>
      <c r="G176" s="107">
        <v>1</v>
      </c>
      <c r="H176" s="36"/>
      <c r="I176" s="37"/>
    </row>
    <row r="177" spans="2:11" ht="15">
      <c r="B177" s="87" t="s">
        <v>398</v>
      </c>
      <c r="C177" s="104"/>
      <c r="D177" s="105" t="s">
        <v>116</v>
      </c>
      <c r="E177" s="106"/>
      <c r="F177" s="59" t="s">
        <v>66</v>
      </c>
      <c r="G177" s="107">
        <v>1</v>
      </c>
      <c r="H177" s="36"/>
      <c r="I177" s="37"/>
    </row>
    <row r="178" spans="2:11" ht="15">
      <c r="B178" s="87" t="s">
        <v>399</v>
      </c>
      <c r="C178" s="104"/>
      <c r="D178" s="105" t="s">
        <v>148</v>
      </c>
      <c r="E178" s="106"/>
      <c r="F178" s="59" t="s">
        <v>66</v>
      </c>
      <c r="G178" s="107">
        <v>1</v>
      </c>
      <c r="H178" s="36"/>
      <c r="I178" s="37"/>
    </row>
    <row r="179" spans="2:11" ht="15">
      <c r="B179" s="87" t="s">
        <v>400</v>
      </c>
      <c r="C179" s="104"/>
      <c r="D179" s="105" t="s">
        <v>118</v>
      </c>
      <c r="E179" s="106"/>
      <c r="F179" s="59" t="s">
        <v>66</v>
      </c>
      <c r="G179" s="107">
        <v>1</v>
      </c>
      <c r="H179" s="36"/>
      <c r="I179" s="37"/>
    </row>
    <row r="180" spans="2:11" s="13" customFormat="1">
      <c r="B180" s="18"/>
      <c r="C180" s="19"/>
      <c r="D180" s="20"/>
      <c r="E180" s="20"/>
      <c r="F180" s="21"/>
      <c r="G180" s="34"/>
      <c r="H180" s="38"/>
      <c r="I180" s="39"/>
    </row>
    <row r="181" spans="2:11" ht="15">
      <c r="B181" s="9"/>
      <c r="C181" s="9"/>
      <c r="D181" s="14"/>
      <c r="E181" s="14"/>
      <c r="F181" s="14" t="s">
        <v>6</v>
      </c>
      <c r="G181" s="35"/>
      <c r="H181" s="36"/>
      <c r="I181" s="37"/>
    </row>
    <row r="183" spans="2:11" s="15" customFormat="1" ht="12.75" customHeight="1">
      <c r="C183" s="16" t="str">
        <f>'1,1'!C28</f>
        <v>Piezīmes:</v>
      </c>
    </row>
    <row r="184" spans="2:11" s="15" customFormat="1" ht="45" customHeight="1">
      <c r="B184"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184" s="276"/>
      <c r="D184" s="276"/>
      <c r="E184" s="276"/>
      <c r="F184" s="276"/>
      <c r="G184" s="276"/>
      <c r="H184" s="276"/>
      <c r="I184" s="276"/>
    </row>
    <row r="185" spans="2:11" s="15" customFormat="1" ht="96" customHeight="1">
      <c r="B185" s="276"/>
      <c r="C185" s="276"/>
      <c r="D185" s="276"/>
      <c r="E185" s="276"/>
      <c r="F185" s="276"/>
      <c r="G185" s="276"/>
      <c r="H185" s="276"/>
      <c r="I185" s="276"/>
      <c r="J185" s="276"/>
      <c r="K185" s="276"/>
    </row>
    <row r="186" spans="2:11" s="15" customFormat="1" ht="12.75" customHeight="1">
      <c r="C186" s="17"/>
    </row>
    <row r="187" spans="2:11">
      <c r="B187" s="2" t="s">
        <v>0</v>
      </c>
    </row>
    <row r="188" spans="2:11" ht="14.25" customHeight="1">
      <c r="D188" s="22" t="s">
        <v>1</v>
      </c>
      <c r="E188" s="22"/>
    </row>
    <row r="189" spans="2:11">
      <c r="D189" s="23" t="s">
        <v>10</v>
      </c>
      <c r="E189" s="23"/>
      <c r="F189" s="24"/>
    </row>
    <row r="192" spans="2:11">
      <c r="B192" s="40" t="str">
        <f>'1,1'!B37</f>
        <v>Pārbaudīja:</v>
      </c>
      <c r="C192" s="41"/>
      <c r="D192" s="42"/>
      <c r="E192" s="42"/>
    </row>
    <row r="193" spans="2:5">
      <c r="B193" s="41"/>
      <c r="C193" s="43"/>
      <c r="D193" s="22" t="str">
        <f>'1,1'!D38</f>
        <v>Dzintra Cīrule</v>
      </c>
      <c r="E193" s="22"/>
    </row>
    <row r="194" spans="2:5">
      <c r="B194" s="41"/>
      <c r="C194" s="44"/>
      <c r="D194" s="23" t="str">
        <f>'1,1'!D39</f>
        <v>Sertifikāta Nr.10-0363</v>
      </c>
      <c r="E194" s="23"/>
    </row>
  </sheetData>
  <mergeCells count="15">
    <mergeCell ref="B185:I185"/>
    <mergeCell ref="J185:K185"/>
    <mergeCell ref="B11:B12"/>
    <mergeCell ref="C11:C12"/>
    <mergeCell ref="F11:F12"/>
    <mergeCell ref="G11:G12"/>
    <mergeCell ref="B184:I184"/>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43"/>
  <sheetViews>
    <sheetView showZeros="0" view="pageBreakPreview" topLeftCell="B10" zoomScale="80" zoomScaleNormal="100" zoomScaleSheetLayoutView="80" workbookViewId="0">
      <selection activeCell="B33" sqref="B33:I33"/>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19.8554687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78" t="s">
        <v>16</v>
      </c>
      <c r="C1" s="278"/>
      <c r="D1" s="278"/>
      <c r="E1" s="45"/>
      <c r="F1" s="25" t="str">
        <f ca="1">MID(CELL("filename",B1), FIND("]", CELL("filename",B1))+ 1, 255)</f>
        <v>2,6</v>
      </c>
      <c r="G1" s="25"/>
      <c r="H1" s="25"/>
      <c r="I1" s="25"/>
    </row>
    <row r="2" spans="2:9" s="6" customFormat="1" ht="15">
      <c r="B2" s="279" t="str">
        <f>D13</f>
        <v>Gaisa kondicionēšana</v>
      </c>
      <c r="C2" s="279"/>
      <c r="D2" s="279"/>
      <c r="E2" s="279"/>
      <c r="F2" s="279"/>
      <c r="G2" s="279"/>
      <c r="H2" s="279"/>
      <c r="I2" s="279"/>
    </row>
    <row r="3" spans="2:9" ht="47.25" customHeight="1">
      <c r="B3" s="3" t="s">
        <v>2</v>
      </c>
      <c r="D3" s="286" t="str">
        <f>'1,1'!D3</f>
        <v>Nacionālais rehabilitācjas centrs "Vaivari"</v>
      </c>
      <c r="E3" s="286"/>
      <c r="F3" s="286"/>
      <c r="G3" s="286"/>
      <c r="H3" s="286"/>
      <c r="I3" s="286"/>
    </row>
    <row r="4" spans="2:9"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c r="I4" s="286"/>
    </row>
    <row r="5" spans="2:9" ht="15">
      <c r="B5" s="3" t="s">
        <v>4</v>
      </c>
      <c r="D5" s="286" t="str">
        <f>'1,1'!D5:H5</f>
        <v>Asaru prospekts 61, Jūrmala</v>
      </c>
      <c r="E5" s="286"/>
      <c r="F5" s="286"/>
      <c r="G5" s="286"/>
      <c r="H5" s="286"/>
      <c r="I5" s="286"/>
    </row>
    <row r="6" spans="2:9">
      <c r="B6" s="3" t="s">
        <v>14</v>
      </c>
      <c r="D6" s="4" t="str">
        <f>'1,1'!D6</f>
        <v>Nr.1-37/17/005/ERAF</v>
      </c>
      <c r="E6" s="4"/>
      <c r="F6" s="4"/>
      <c r="G6" s="10"/>
      <c r="H6" s="26"/>
      <c r="I6" s="26"/>
    </row>
    <row r="7" spans="2:9" ht="33.75" customHeight="1">
      <c r="B7" s="277" t="str">
        <f>'1,1'!B7:H7</f>
        <v>Apjomi sastādīti pamatojoties  SIA „Baltex Group” būvprojekta rasējumiem un specifikācijām</v>
      </c>
      <c r="C7" s="277"/>
      <c r="D7" s="277"/>
      <c r="E7" s="277"/>
      <c r="F7" s="277"/>
      <c r="G7" s="277"/>
      <c r="H7" s="277"/>
      <c r="I7" s="277"/>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80" t="s">
        <v>5</v>
      </c>
      <c r="C11" s="281"/>
      <c r="D11" s="290" t="s">
        <v>7</v>
      </c>
      <c r="E11" s="291"/>
      <c r="F11" s="284" t="s">
        <v>8</v>
      </c>
      <c r="G11" s="285" t="s">
        <v>9</v>
      </c>
      <c r="H11" s="36"/>
      <c r="I11" s="37"/>
    </row>
    <row r="12" spans="2:9" ht="59.25" customHeight="1">
      <c r="B12" s="280"/>
      <c r="C12" s="282"/>
      <c r="D12" s="292"/>
      <c r="E12" s="293"/>
      <c r="F12" s="284"/>
      <c r="G12" s="285"/>
      <c r="H12" s="36"/>
      <c r="I12" s="37"/>
    </row>
    <row r="13" spans="2:9" ht="15.75">
      <c r="B13" s="27"/>
      <c r="C13" s="28"/>
      <c r="D13" s="287" t="s">
        <v>27</v>
      </c>
      <c r="E13" s="289"/>
      <c r="F13" s="288"/>
      <c r="G13" s="32"/>
      <c r="H13" s="36"/>
      <c r="I13" s="37"/>
    </row>
    <row r="14" spans="2:9" ht="15.75">
      <c r="B14" s="67"/>
      <c r="C14" s="68"/>
      <c r="D14" s="69" t="s">
        <v>54</v>
      </c>
      <c r="E14" s="69"/>
      <c r="F14" s="70"/>
      <c r="G14" s="71"/>
      <c r="H14" s="36"/>
      <c r="I14" s="37"/>
    </row>
    <row r="15" spans="2:9" ht="15">
      <c r="B15" s="85"/>
      <c r="C15" s="109"/>
      <c r="D15" s="110" t="s">
        <v>401</v>
      </c>
      <c r="E15" s="111"/>
      <c r="F15" s="112"/>
      <c r="G15" s="113"/>
      <c r="H15" s="36"/>
      <c r="I15" s="37"/>
    </row>
    <row r="16" spans="2:9">
      <c r="B16" s="114" t="s">
        <v>75</v>
      </c>
      <c r="C16" s="115"/>
      <c r="D16" s="116" t="s">
        <v>402</v>
      </c>
      <c r="E16" s="117">
        <v>6.35</v>
      </c>
      <c r="F16" s="118" t="s">
        <v>38</v>
      </c>
      <c r="G16" s="117">
        <v>8.4</v>
      </c>
      <c r="H16" s="36"/>
      <c r="I16" s="37"/>
    </row>
    <row r="17" spans="2:9">
      <c r="B17" s="114" t="s">
        <v>77</v>
      </c>
      <c r="C17" s="115"/>
      <c r="D17" s="116" t="s">
        <v>402</v>
      </c>
      <c r="E17" s="117">
        <v>9.52</v>
      </c>
      <c r="F17" s="118" t="s">
        <v>38</v>
      </c>
      <c r="G17" s="117">
        <v>38.1</v>
      </c>
      <c r="H17" s="36"/>
      <c r="I17" s="37"/>
    </row>
    <row r="18" spans="2:9">
      <c r="B18" s="114" t="s">
        <v>78</v>
      </c>
      <c r="C18" s="115"/>
      <c r="D18" s="116" t="s">
        <v>402</v>
      </c>
      <c r="E18" s="117">
        <v>12.7</v>
      </c>
      <c r="F18" s="118" t="s">
        <v>38</v>
      </c>
      <c r="G18" s="117">
        <v>8</v>
      </c>
      <c r="H18" s="36"/>
      <c r="I18" s="37"/>
    </row>
    <row r="19" spans="2:9">
      <c r="B19" s="114" t="s">
        <v>79</v>
      </c>
      <c r="C19" s="115"/>
      <c r="D19" s="116" t="s">
        <v>403</v>
      </c>
      <c r="E19" s="117">
        <v>15.88</v>
      </c>
      <c r="F19" s="118" t="s">
        <v>38</v>
      </c>
      <c r="G19" s="117">
        <v>38</v>
      </c>
      <c r="H19" s="36"/>
      <c r="I19" s="37"/>
    </row>
    <row r="20" spans="2:9">
      <c r="B20" s="114" t="s">
        <v>80</v>
      </c>
      <c r="C20" s="119"/>
      <c r="D20" s="88" t="s">
        <v>404</v>
      </c>
      <c r="E20" s="93" t="s">
        <v>405</v>
      </c>
      <c r="F20" s="63" t="s">
        <v>46</v>
      </c>
      <c r="G20" s="89">
        <v>4</v>
      </c>
      <c r="H20" s="36"/>
      <c r="I20" s="37"/>
    </row>
    <row r="21" spans="2:9">
      <c r="B21" s="114" t="s">
        <v>81</v>
      </c>
      <c r="C21" s="119"/>
      <c r="D21" s="88" t="s">
        <v>406</v>
      </c>
      <c r="E21" s="93" t="s">
        <v>407</v>
      </c>
      <c r="F21" s="63" t="s">
        <v>46</v>
      </c>
      <c r="G21" s="89">
        <v>1</v>
      </c>
      <c r="H21" s="36"/>
      <c r="I21" s="37"/>
    </row>
    <row r="22" spans="2:9">
      <c r="B22" s="114" t="s">
        <v>83</v>
      </c>
      <c r="C22" s="119"/>
      <c r="D22" s="88" t="s">
        <v>408</v>
      </c>
      <c r="E22" s="93" t="s">
        <v>409</v>
      </c>
      <c r="F22" s="63" t="s">
        <v>46</v>
      </c>
      <c r="G22" s="89">
        <v>3</v>
      </c>
      <c r="H22" s="36"/>
      <c r="I22" s="37"/>
    </row>
    <row r="23" spans="2:9">
      <c r="B23" s="114" t="s">
        <v>84</v>
      </c>
      <c r="C23" s="119"/>
      <c r="D23" s="88" t="s">
        <v>410</v>
      </c>
      <c r="E23" s="93" t="s">
        <v>411</v>
      </c>
      <c r="F23" s="63" t="s">
        <v>46</v>
      </c>
      <c r="G23" s="89">
        <v>3</v>
      </c>
      <c r="H23" s="36"/>
      <c r="I23" s="37"/>
    </row>
    <row r="24" spans="2:9">
      <c r="B24" s="114" t="s">
        <v>87</v>
      </c>
      <c r="C24" s="119"/>
      <c r="D24" s="88" t="s">
        <v>412</v>
      </c>
      <c r="E24" s="93" t="s">
        <v>413</v>
      </c>
      <c r="F24" s="63" t="s">
        <v>46</v>
      </c>
      <c r="G24" s="89">
        <v>1</v>
      </c>
      <c r="H24" s="36"/>
      <c r="I24" s="37"/>
    </row>
    <row r="25" spans="2:9" ht="15">
      <c r="B25" s="114" t="s">
        <v>89</v>
      </c>
      <c r="C25" s="119"/>
      <c r="D25" s="88" t="s">
        <v>414</v>
      </c>
      <c r="E25" s="89" t="s">
        <v>415</v>
      </c>
      <c r="F25" s="63" t="s">
        <v>416</v>
      </c>
      <c r="G25" s="120">
        <v>1.7</v>
      </c>
      <c r="H25" s="36"/>
      <c r="I25" s="37"/>
    </row>
    <row r="26" spans="2:9" ht="15">
      <c r="B26" s="114" t="s">
        <v>90</v>
      </c>
      <c r="C26" s="119"/>
      <c r="D26" s="88" t="s">
        <v>116</v>
      </c>
      <c r="E26" s="89"/>
      <c r="F26" s="63" t="s">
        <v>66</v>
      </c>
      <c r="G26" s="107">
        <v>1</v>
      </c>
      <c r="H26" s="36"/>
      <c r="I26" s="37"/>
    </row>
    <row r="27" spans="2:9" ht="15">
      <c r="B27" s="114" t="s">
        <v>93</v>
      </c>
      <c r="C27" s="119"/>
      <c r="D27" s="88" t="s">
        <v>148</v>
      </c>
      <c r="E27" s="89"/>
      <c r="F27" s="63" t="s">
        <v>66</v>
      </c>
      <c r="G27" s="107">
        <v>1</v>
      </c>
      <c r="H27" s="36"/>
      <c r="I27" s="37"/>
    </row>
    <row r="28" spans="2:9" ht="15">
      <c r="B28" s="114" t="s">
        <v>94</v>
      </c>
      <c r="C28" s="119"/>
      <c r="D28" s="88" t="s">
        <v>118</v>
      </c>
      <c r="E28" s="89"/>
      <c r="F28" s="63" t="s">
        <v>66</v>
      </c>
      <c r="G28" s="107">
        <v>1</v>
      </c>
      <c r="H28" s="36"/>
      <c r="I28" s="37"/>
    </row>
    <row r="29" spans="2:9" s="13" customFormat="1">
      <c r="B29" s="18"/>
      <c r="C29" s="19"/>
      <c r="D29" s="20"/>
      <c r="E29" s="20"/>
      <c r="F29" s="21"/>
      <c r="G29" s="34"/>
      <c r="H29" s="38"/>
      <c r="I29" s="39"/>
    </row>
    <row r="30" spans="2:9" ht="15">
      <c r="B30" s="9"/>
      <c r="C30" s="9"/>
      <c r="D30" s="14"/>
      <c r="E30" s="14"/>
      <c r="F30" s="14" t="s">
        <v>6</v>
      </c>
      <c r="G30" s="35"/>
      <c r="H30" s="36"/>
      <c r="I30" s="37"/>
    </row>
    <row r="32" spans="2:9" s="15" customFormat="1" ht="12.75" customHeight="1">
      <c r="C32" s="16" t="str">
        <f>'1,1'!C28</f>
        <v>Piezīmes:</v>
      </c>
    </row>
    <row r="33" spans="2:11" s="15" customFormat="1" ht="45" customHeight="1">
      <c r="B33"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33" s="276"/>
      <c r="D33" s="276"/>
      <c r="E33" s="276"/>
      <c r="F33" s="276"/>
      <c r="G33" s="276"/>
      <c r="H33" s="276"/>
      <c r="I33" s="276"/>
    </row>
    <row r="34" spans="2:11" s="15" customFormat="1" ht="96" customHeight="1">
      <c r="B34" s="276"/>
      <c r="C34" s="276"/>
      <c r="D34" s="276"/>
      <c r="E34" s="276"/>
      <c r="F34" s="276"/>
      <c r="G34" s="276"/>
      <c r="H34" s="276"/>
      <c r="I34" s="276"/>
      <c r="J34" s="276"/>
      <c r="K34" s="276"/>
    </row>
    <row r="35" spans="2:11" s="15" customFormat="1" ht="12.75" customHeight="1">
      <c r="C35" s="17"/>
    </row>
    <row r="36" spans="2:11">
      <c r="B36" s="2" t="s">
        <v>0</v>
      </c>
    </row>
    <row r="37" spans="2:11" ht="14.25" customHeight="1">
      <c r="D37" s="22" t="s">
        <v>1</v>
      </c>
      <c r="E37" s="22"/>
    </row>
    <row r="38" spans="2:11">
      <c r="D38" s="23" t="s">
        <v>10</v>
      </c>
      <c r="E38" s="23"/>
      <c r="F38" s="24"/>
    </row>
    <row r="41" spans="2:11">
      <c r="B41" s="40" t="str">
        <f>'1,1'!B37</f>
        <v>Pārbaudīja:</v>
      </c>
      <c r="C41" s="41"/>
      <c r="D41" s="42"/>
      <c r="E41" s="42"/>
    </row>
    <row r="42" spans="2:11">
      <c r="B42" s="41"/>
      <c r="C42" s="43"/>
      <c r="D42" s="22" t="str">
        <f>'1,1'!D38</f>
        <v>Dzintra Cīrule</v>
      </c>
      <c r="E42" s="22"/>
    </row>
    <row r="43" spans="2:11">
      <c r="B43" s="41"/>
      <c r="C43" s="44"/>
      <c r="D43" s="23" t="str">
        <f>'1,1'!D39</f>
        <v>Sertifikāta Nr.10-0363</v>
      </c>
      <c r="E43" s="23"/>
    </row>
  </sheetData>
  <mergeCells count="15">
    <mergeCell ref="B34:I34"/>
    <mergeCell ref="J34:K34"/>
    <mergeCell ref="B11:B12"/>
    <mergeCell ref="C11:C12"/>
    <mergeCell ref="F11:F12"/>
    <mergeCell ref="G11:G12"/>
    <mergeCell ref="B33:I33"/>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49"/>
  <sheetViews>
    <sheetView showZeros="0" view="pageBreakPreview" topLeftCell="B6" zoomScale="80" zoomScaleNormal="100" zoomScaleSheetLayoutView="80" workbookViewId="0">
      <selection activeCell="B39" sqref="B39:I39"/>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22.14062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78" t="s">
        <v>16</v>
      </c>
      <c r="C1" s="278"/>
      <c r="D1" s="278"/>
      <c r="E1" s="45"/>
      <c r="F1" s="25" t="str">
        <f ca="1">MID(CELL("filename",B1), FIND("]", CELL("filename",B1))+ 1, 255)</f>
        <v>2,7</v>
      </c>
      <c r="G1" s="25"/>
      <c r="H1" s="25"/>
      <c r="I1" s="25"/>
    </row>
    <row r="2" spans="2:9" s="6" customFormat="1" ht="15">
      <c r="B2" s="279" t="str">
        <f>D13</f>
        <v>Siltummezgls</v>
      </c>
      <c r="C2" s="279"/>
      <c r="D2" s="279"/>
      <c r="E2" s="279"/>
      <c r="F2" s="279"/>
      <c r="G2" s="279"/>
      <c r="H2" s="279"/>
      <c r="I2" s="279"/>
    </row>
    <row r="3" spans="2:9" ht="47.25" customHeight="1">
      <c r="B3" s="3" t="s">
        <v>2</v>
      </c>
      <c r="D3" s="286" t="str">
        <f>'1,1'!D3</f>
        <v>Nacionālais rehabilitācjas centrs "Vaivari"</v>
      </c>
      <c r="E3" s="286"/>
      <c r="F3" s="286"/>
      <c r="G3" s="286"/>
      <c r="H3" s="286"/>
      <c r="I3" s="286"/>
    </row>
    <row r="4" spans="2:9"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c r="I4" s="286"/>
    </row>
    <row r="5" spans="2:9" ht="15">
      <c r="B5" s="3" t="s">
        <v>4</v>
      </c>
      <c r="D5" s="286" t="str">
        <f>'1,1'!D5:H5</f>
        <v>Asaru prospekts 61, Jūrmala</v>
      </c>
      <c r="E5" s="286"/>
      <c r="F5" s="286"/>
      <c r="G5" s="286"/>
      <c r="H5" s="286"/>
      <c r="I5" s="286"/>
    </row>
    <row r="6" spans="2:9">
      <c r="B6" s="3" t="s">
        <v>14</v>
      </c>
      <c r="D6" s="4" t="str">
        <f>'1,1'!D6</f>
        <v>Nr.1-37/17/005/ERAF</v>
      </c>
      <c r="E6" s="4"/>
      <c r="F6" s="4"/>
      <c r="G6" s="10"/>
      <c r="H6" s="26"/>
      <c r="I6" s="26"/>
    </row>
    <row r="7" spans="2:9" ht="33.75" customHeight="1">
      <c r="B7" s="277" t="str">
        <f>'1,1'!B7:H7</f>
        <v>Apjomi sastādīti pamatojoties  SIA „Baltex Group” būvprojekta rasējumiem un specifikācijām</v>
      </c>
      <c r="C7" s="277"/>
      <c r="D7" s="277"/>
      <c r="E7" s="277"/>
      <c r="F7" s="277"/>
      <c r="G7" s="277"/>
      <c r="H7" s="277"/>
      <c r="I7" s="277"/>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80" t="s">
        <v>5</v>
      </c>
      <c r="C11" s="281"/>
      <c r="D11" s="290" t="s">
        <v>7</v>
      </c>
      <c r="E11" s="291"/>
      <c r="F11" s="284" t="s">
        <v>8</v>
      </c>
      <c r="G11" s="285" t="s">
        <v>9</v>
      </c>
      <c r="H11" s="36"/>
      <c r="I11" s="37"/>
    </row>
    <row r="12" spans="2:9" ht="59.25" customHeight="1">
      <c r="B12" s="280"/>
      <c r="C12" s="282"/>
      <c r="D12" s="292"/>
      <c r="E12" s="293"/>
      <c r="F12" s="284"/>
      <c r="G12" s="285"/>
      <c r="H12" s="36"/>
      <c r="I12" s="37"/>
    </row>
    <row r="13" spans="2:9" ht="15.75">
      <c r="B13" s="27"/>
      <c r="C13" s="28"/>
      <c r="D13" s="287" t="s">
        <v>28</v>
      </c>
      <c r="E13" s="289"/>
      <c r="F13" s="288"/>
      <c r="G13" s="32"/>
      <c r="H13" s="36"/>
      <c r="I13" s="37"/>
    </row>
    <row r="14" spans="2:9" ht="15">
      <c r="B14" s="121"/>
      <c r="C14" s="109"/>
      <c r="D14" s="110" t="s">
        <v>74</v>
      </c>
      <c r="E14" s="111"/>
      <c r="F14" s="112"/>
      <c r="G14" s="113"/>
      <c r="H14" s="36"/>
      <c r="I14" s="37"/>
    </row>
    <row r="15" spans="2:9">
      <c r="B15" s="87" t="s">
        <v>75</v>
      </c>
      <c r="C15" s="66"/>
      <c r="D15" s="88" t="s">
        <v>135</v>
      </c>
      <c r="E15" s="89" t="s">
        <v>417</v>
      </c>
      <c r="F15" s="63" t="s">
        <v>46</v>
      </c>
      <c r="G15" s="89">
        <v>3</v>
      </c>
      <c r="H15" s="36"/>
      <c r="I15" s="37"/>
    </row>
    <row r="16" spans="2:9">
      <c r="B16" s="87" t="s">
        <v>77</v>
      </c>
      <c r="C16" s="66"/>
      <c r="D16" s="88" t="s">
        <v>418</v>
      </c>
      <c r="E16" s="89" t="s">
        <v>417</v>
      </c>
      <c r="F16" s="63" t="s">
        <v>46</v>
      </c>
      <c r="G16" s="89">
        <v>7</v>
      </c>
      <c r="H16" s="36"/>
      <c r="I16" s="37"/>
    </row>
    <row r="17" spans="2:9">
      <c r="B17" s="87" t="s">
        <v>78</v>
      </c>
      <c r="C17" s="66"/>
      <c r="D17" s="88" t="s">
        <v>135</v>
      </c>
      <c r="E17" s="89" t="s">
        <v>419</v>
      </c>
      <c r="F17" s="63" t="s">
        <v>46</v>
      </c>
      <c r="G17" s="89">
        <v>2</v>
      </c>
      <c r="H17" s="36"/>
      <c r="I17" s="37"/>
    </row>
    <row r="18" spans="2:9">
      <c r="B18" s="87" t="s">
        <v>80</v>
      </c>
      <c r="C18" s="66"/>
      <c r="D18" s="88" t="s">
        <v>132</v>
      </c>
      <c r="E18" s="89" t="s">
        <v>420</v>
      </c>
      <c r="F18" s="63" t="s">
        <v>46</v>
      </c>
      <c r="G18" s="89">
        <v>2</v>
      </c>
      <c r="H18" s="36"/>
      <c r="I18" s="37"/>
    </row>
    <row r="19" spans="2:9">
      <c r="B19" s="87" t="s">
        <v>83</v>
      </c>
      <c r="C19" s="66"/>
      <c r="D19" s="88" t="s">
        <v>421</v>
      </c>
      <c r="E19" s="89" t="s">
        <v>422</v>
      </c>
      <c r="F19" s="63" t="s">
        <v>46</v>
      </c>
      <c r="G19" s="89">
        <v>1</v>
      </c>
      <c r="H19" s="36"/>
      <c r="I19" s="37"/>
    </row>
    <row r="20" spans="2:9" ht="25.5">
      <c r="B20" s="87" t="s">
        <v>84</v>
      </c>
      <c r="C20" s="66"/>
      <c r="D20" s="88" t="s">
        <v>138</v>
      </c>
      <c r="E20" s="122" t="s">
        <v>423</v>
      </c>
      <c r="F20" s="63" t="s">
        <v>66</v>
      </c>
      <c r="G20" s="89">
        <v>1</v>
      </c>
      <c r="H20" s="36"/>
      <c r="I20" s="37"/>
    </row>
    <row r="21" spans="2:9">
      <c r="B21" s="87" t="s">
        <v>90</v>
      </c>
      <c r="C21" s="66"/>
      <c r="D21" s="88" t="s">
        <v>424</v>
      </c>
      <c r="E21" s="89" t="s">
        <v>425</v>
      </c>
      <c r="F21" s="63" t="s">
        <v>46</v>
      </c>
      <c r="G21" s="89">
        <v>1</v>
      </c>
      <c r="H21" s="36"/>
      <c r="I21" s="37"/>
    </row>
    <row r="22" spans="2:9">
      <c r="B22" s="87" t="s">
        <v>93</v>
      </c>
      <c r="C22" s="66"/>
      <c r="D22" s="88" t="s">
        <v>426</v>
      </c>
      <c r="E22" s="89" t="s">
        <v>427</v>
      </c>
      <c r="F22" s="63" t="s">
        <v>46</v>
      </c>
      <c r="G22" s="89">
        <v>1</v>
      </c>
      <c r="H22" s="36"/>
      <c r="I22" s="37"/>
    </row>
    <row r="23" spans="2:9">
      <c r="B23" s="87" t="s">
        <v>94</v>
      </c>
      <c r="C23" s="66"/>
      <c r="D23" s="88" t="s">
        <v>428</v>
      </c>
      <c r="E23" s="89" t="s">
        <v>429</v>
      </c>
      <c r="F23" s="63" t="s">
        <v>46</v>
      </c>
      <c r="G23" s="89">
        <v>1</v>
      </c>
      <c r="H23" s="36"/>
      <c r="I23" s="37"/>
    </row>
    <row r="24" spans="2:9">
      <c r="B24" s="87" t="s">
        <v>97</v>
      </c>
      <c r="C24" s="66"/>
      <c r="D24" s="88" t="s">
        <v>428</v>
      </c>
      <c r="E24" s="106" t="s">
        <v>430</v>
      </c>
      <c r="F24" s="63" t="s">
        <v>46</v>
      </c>
      <c r="G24" s="89">
        <v>1</v>
      </c>
      <c r="H24" s="36"/>
      <c r="I24" s="37"/>
    </row>
    <row r="25" spans="2:9" ht="52.5">
      <c r="B25" s="87" t="s">
        <v>99</v>
      </c>
      <c r="C25" s="66"/>
      <c r="D25" s="88" t="s">
        <v>431</v>
      </c>
      <c r="E25" s="122" t="s">
        <v>432</v>
      </c>
      <c r="F25" s="63" t="s">
        <v>46</v>
      </c>
      <c r="G25" s="89">
        <v>1</v>
      </c>
      <c r="H25" s="36"/>
      <c r="I25" s="37"/>
    </row>
    <row r="26" spans="2:9">
      <c r="B26" s="87" t="s">
        <v>101</v>
      </c>
      <c r="C26" s="66"/>
      <c r="D26" s="88" t="s">
        <v>433</v>
      </c>
      <c r="E26" s="122" t="s">
        <v>434</v>
      </c>
      <c r="F26" s="63" t="s">
        <v>46</v>
      </c>
      <c r="G26" s="89">
        <v>1</v>
      </c>
      <c r="H26" s="36"/>
      <c r="I26" s="37"/>
    </row>
    <row r="27" spans="2:9">
      <c r="B27" s="87" t="s">
        <v>104</v>
      </c>
      <c r="C27" s="66"/>
      <c r="D27" s="88" t="s">
        <v>435</v>
      </c>
      <c r="E27" s="89" t="s">
        <v>436</v>
      </c>
      <c r="F27" s="63" t="s">
        <v>46</v>
      </c>
      <c r="G27" s="89">
        <v>1</v>
      </c>
      <c r="H27" s="36"/>
      <c r="I27" s="37"/>
    </row>
    <row r="28" spans="2:9">
      <c r="B28" s="123"/>
      <c r="C28" s="100"/>
      <c r="D28" s="116" t="s">
        <v>150</v>
      </c>
      <c r="E28" s="117"/>
      <c r="F28" s="118" t="s">
        <v>152</v>
      </c>
      <c r="G28" s="117">
        <v>750</v>
      </c>
      <c r="H28" s="36"/>
      <c r="I28" s="37"/>
    </row>
    <row r="29" spans="2:9">
      <c r="B29" s="87" t="s">
        <v>107</v>
      </c>
      <c r="C29" s="66"/>
      <c r="D29" s="88" t="s">
        <v>437</v>
      </c>
      <c r="E29" s="89" t="s">
        <v>438</v>
      </c>
      <c r="F29" s="63" t="s">
        <v>46</v>
      </c>
      <c r="G29" s="89">
        <v>5</v>
      </c>
      <c r="H29" s="36"/>
      <c r="I29" s="37"/>
    </row>
    <row r="30" spans="2:9">
      <c r="B30" s="87" t="s">
        <v>110</v>
      </c>
      <c r="C30" s="66"/>
      <c r="D30" s="88" t="s">
        <v>439</v>
      </c>
      <c r="E30" s="89" t="s">
        <v>440</v>
      </c>
      <c r="F30" s="63" t="s">
        <v>46</v>
      </c>
      <c r="G30" s="89">
        <v>4</v>
      </c>
      <c r="H30" s="36"/>
      <c r="I30" s="37"/>
    </row>
    <row r="31" spans="2:9">
      <c r="B31" s="87" t="s">
        <v>113</v>
      </c>
      <c r="C31" s="66"/>
      <c r="D31" s="88" t="s">
        <v>441</v>
      </c>
      <c r="E31" s="89" t="s">
        <v>442</v>
      </c>
      <c r="F31" s="63" t="s">
        <v>46</v>
      </c>
      <c r="G31" s="89">
        <v>1</v>
      </c>
      <c r="H31" s="36"/>
      <c r="I31" s="37"/>
    </row>
    <row r="32" spans="2:9">
      <c r="B32" s="87" t="s">
        <v>115</v>
      </c>
      <c r="C32" s="66"/>
      <c r="D32" s="88" t="s">
        <v>443</v>
      </c>
      <c r="E32" s="89" t="s">
        <v>444</v>
      </c>
      <c r="F32" s="63" t="s">
        <v>46</v>
      </c>
      <c r="G32" s="89">
        <v>1</v>
      </c>
      <c r="H32" s="36"/>
      <c r="I32" s="37"/>
    </row>
    <row r="33" spans="2:11">
      <c r="B33" s="87" t="s">
        <v>117</v>
      </c>
      <c r="C33" s="66"/>
      <c r="D33" s="88" t="s">
        <v>445</v>
      </c>
      <c r="E33" s="89" t="s">
        <v>446</v>
      </c>
      <c r="F33" s="63" t="s">
        <v>46</v>
      </c>
      <c r="G33" s="89">
        <v>2</v>
      </c>
      <c r="H33" s="36"/>
      <c r="I33" s="37"/>
    </row>
    <row r="34" spans="2:11">
      <c r="B34" s="87" t="s">
        <v>122</v>
      </c>
      <c r="C34" s="66"/>
      <c r="D34" s="88" t="s">
        <v>447</v>
      </c>
      <c r="E34" s="89" t="s">
        <v>430</v>
      </c>
      <c r="F34" s="63" t="s">
        <v>38</v>
      </c>
      <c r="G34" s="89">
        <v>10</v>
      </c>
      <c r="H34" s="36"/>
      <c r="I34" s="37"/>
    </row>
    <row r="35" spans="2:11" s="13" customFormat="1">
      <c r="B35" s="18"/>
      <c r="C35" s="19"/>
      <c r="D35" s="20"/>
      <c r="E35" s="20"/>
      <c r="F35" s="21"/>
      <c r="G35" s="34"/>
      <c r="H35" s="38"/>
      <c r="I35" s="39"/>
    </row>
    <row r="36" spans="2:11" ht="15">
      <c r="B36" s="9"/>
      <c r="C36" s="9"/>
      <c r="D36" s="14"/>
      <c r="E36" s="14"/>
      <c r="F36" s="14" t="s">
        <v>6</v>
      </c>
      <c r="G36" s="35"/>
      <c r="H36" s="36"/>
      <c r="I36" s="37"/>
    </row>
    <row r="38" spans="2:11" s="15" customFormat="1" ht="12.75" customHeight="1">
      <c r="C38" s="16" t="str">
        <f>'1,1'!C28</f>
        <v>Piezīmes:</v>
      </c>
    </row>
    <row r="39" spans="2:11" s="15" customFormat="1" ht="45" customHeight="1">
      <c r="B39"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39" s="276"/>
      <c r="D39" s="276"/>
      <c r="E39" s="276"/>
      <c r="F39" s="276"/>
      <c r="G39" s="276"/>
      <c r="H39" s="276"/>
      <c r="I39" s="276"/>
    </row>
    <row r="40" spans="2:11" s="15" customFormat="1" ht="96" customHeight="1">
      <c r="B40" s="276"/>
      <c r="C40" s="276"/>
      <c r="D40" s="276"/>
      <c r="E40" s="276"/>
      <c r="F40" s="276"/>
      <c r="G40" s="276"/>
      <c r="H40" s="276"/>
      <c r="I40" s="276"/>
      <c r="J40" s="276"/>
      <c r="K40" s="276"/>
    </row>
    <row r="41" spans="2:11" s="15" customFormat="1" ht="12.75" customHeight="1">
      <c r="C41" s="17"/>
    </row>
    <row r="42" spans="2:11">
      <c r="B42" s="2" t="s">
        <v>0</v>
      </c>
    </row>
    <row r="43" spans="2:11" ht="14.25" customHeight="1">
      <c r="D43" s="22" t="s">
        <v>1</v>
      </c>
      <c r="E43" s="22"/>
    </row>
    <row r="44" spans="2:11">
      <c r="D44" s="23" t="s">
        <v>10</v>
      </c>
      <c r="E44" s="23"/>
      <c r="F44" s="24"/>
    </row>
    <row r="47" spans="2:11">
      <c r="B47" s="40" t="str">
        <f>'1,1'!B37</f>
        <v>Pārbaudīja:</v>
      </c>
      <c r="C47" s="41"/>
      <c r="D47" s="42"/>
      <c r="E47" s="42"/>
    </row>
    <row r="48" spans="2:11">
      <c r="B48" s="41"/>
      <c r="C48" s="43"/>
      <c r="D48" s="22" t="str">
        <f>'1,1'!D38</f>
        <v>Dzintra Cīrule</v>
      </c>
      <c r="E48" s="22"/>
    </row>
    <row r="49" spans="2:5">
      <c r="B49" s="41"/>
      <c r="C49" s="44"/>
      <c r="D49" s="23" t="str">
        <f>'1,1'!D39</f>
        <v>Sertifikāta Nr.10-0363</v>
      </c>
      <c r="E49" s="23"/>
    </row>
  </sheetData>
  <mergeCells count="15">
    <mergeCell ref="B40:I40"/>
    <mergeCell ref="J40:K40"/>
    <mergeCell ref="B11:B12"/>
    <mergeCell ref="C11:C12"/>
    <mergeCell ref="F11:F12"/>
    <mergeCell ref="G11:G12"/>
    <mergeCell ref="B39:I39"/>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01"/>
  <sheetViews>
    <sheetView showZeros="0" view="pageBreakPreview" topLeftCell="B72" zoomScale="80" zoomScaleNormal="100" zoomScaleSheetLayoutView="80" workbookViewId="0">
      <selection activeCell="D89" sqref="D89"/>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17.2851562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78" t="s">
        <v>16</v>
      </c>
      <c r="C1" s="278"/>
      <c r="D1" s="278"/>
      <c r="E1" s="45"/>
      <c r="F1" s="25" t="str">
        <f ca="1">MID(CELL("filename",B1), FIND("]", CELL("filename",B1))+ 1, 255)</f>
        <v>2,8</v>
      </c>
      <c r="G1" s="25"/>
      <c r="H1" s="25"/>
      <c r="I1" s="25"/>
    </row>
    <row r="2" spans="2:9" s="6" customFormat="1" ht="15">
      <c r="B2" s="279" t="str">
        <f>D13</f>
        <v>Elektroinstalācija</v>
      </c>
      <c r="C2" s="279"/>
      <c r="D2" s="279"/>
      <c r="E2" s="279"/>
      <c r="F2" s="279"/>
      <c r="G2" s="279"/>
      <c r="H2" s="279"/>
      <c r="I2" s="279"/>
    </row>
    <row r="3" spans="2:9" ht="47.25" customHeight="1">
      <c r="B3" s="3" t="s">
        <v>2</v>
      </c>
      <c r="D3" s="286" t="str">
        <f>'1,1'!D3</f>
        <v>Nacionālais rehabilitācjas centrs "Vaivari"</v>
      </c>
      <c r="E3" s="286"/>
      <c r="F3" s="286"/>
      <c r="G3" s="286"/>
      <c r="H3" s="286"/>
      <c r="I3" s="286"/>
    </row>
    <row r="4" spans="2:9"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c r="I4" s="286"/>
    </row>
    <row r="5" spans="2:9" ht="15">
      <c r="B5" s="3" t="s">
        <v>4</v>
      </c>
      <c r="D5" s="286" t="str">
        <f>'1,1'!D5:H5</f>
        <v>Asaru prospekts 61, Jūrmala</v>
      </c>
      <c r="E5" s="286"/>
      <c r="F5" s="286"/>
      <c r="G5" s="286"/>
      <c r="H5" s="286"/>
      <c r="I5" s="286"/>
    </row>
    <row r="6" spans="2:9">
      <c r="B6" s="3" t="s">
        <v>14</v>
      </c>
      <c r="D6" s="4" t="str">
        <f>'1,1'!D6</f>
        <v>Nr.1-37/17/005/ERAF</v>
      </c>
      <c r="E6" s="4"/>
      <c r="F6" s="4"/>
      <c r="G6" s="10"/>
      <c r="H6" s="26"/>
      <c r="I6" s="26"/>
    </row>
    <row r="7" spans="2:9" ht="33.75" customHeight="1">
      <c r="B7" s="277" t="str">
        <f>'1,1'!B7:H7</f>
        <v>Apjomi sastādīti pamatojoties  SIA „Baltex Group” būvprojekta rasējumiem un specifikācijām</v>
      </c>
      <c r="C7" s="277"/>
      <c r="D7" s="277"/>
      <c r="E7" s="277"/>
      <c r="F7" s="277"/>
      <c r="G7" s="277"/>
      <c r="H7" s="277"/>
      <c r="I7" s="277"/>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80" t="s">
        <v>5</v>
      </c>
      <c r="C11" s="281"/>
      <c r="D11" s="290" t="s">
        <v>7</v>
      </c>
      <c r="E11" s="291"/>
      <c r="F11" s="284" t="s">
        <v>8</v>
      </c>
      <c r="G11" s="285" t="s">
        <v>9</v>
      </c>
      <c r="H11" s="36"/>
      <c r="I11" s="37"/>
    </row>
    <row r="12" spans="2:9" ht="59.25" customHeight="1">
      <c r="B12" s="280"/>
      <c r="C12" s="282"/>
      <c r="D12" s="292"/>
      <c r="E12" s="293"/>
      <c r="F12" s="284"/>
      <c r="G12" s="285"/>
      <c r="H12" s="36"/>
      <c r="I12" s="37"/>
    </row>
    <row r="13" spans="2:9" ht="15.75">
      <c r="B13" s="27"/>
      <c r="C13" s="28"/>
      <c r="D13" s="287" t="s">
        <v>29</v>
      </c>
      <c r="E13" s="289"/>
      <c r="F13" s="288"/>
      <c r="G13" s="32"/>
      <c r="H13" s="36"/>
      <c r="I13" s="37"/>
    </row>
    <row r="14" spans="2:9" ht="15.75">
      <c r="B14" s="67"/>
      <c r="C14" s="68"/>
      <c r="D14" s="69" t="s">
        <v>54</v>
      </c>
      <c r="E14" s="69"/>
      <c r="F14" s="70"/>
      <c r="G14" s="71"/>
      <c r="H14" s="36"/>
      <c r="I14" s="37"/>
    </row>
    <row r="15" spans="2:9" ht="63.75">
      <c r="B15" s="124" t="s">
        <v>75</v>
      </c>
      <c r="C15" s="125"/>
      <c r="D15" s="126" t="s">
        <v>448</v>
      </c>
      <c r="E15" s="127" t="s">
        <v>449</v>
      </c>
      <c r="F15" s="128" t="s">
        <v>66</v>
      </c>
      <c r="G15" s="128">
        <v>1</v>
      </c>
      <c r="H15" s="36"/>
      <c r="I15" s="37"/>
    </row>
    <row r="16" spans="2:9" ht="153">
      <c r="B16" s="124" t="s">
        <v>77</v>
      </c>
      <c r="C16" s="125"/>
      <c r="D16" s="126" t="s">
        <v>450</v>
      </c>
      <c r="E16" s="127" t="s">
        <v>451</v>
      </c>
      <c r="F16" s="128" t="s">
        <v>66</v>
      </c>
      <c r="G16" s="128">
        <v>1</v>
      </c>
      <c r="H16" s="36"/>
      <c r="I16" s="37"/>
    </row>
    <row r="17" spans="2:9" ht="178.5">
      <c r="B17" s="124" t="s">
        <v>78</v>
      </c>
      <c r="C17" s="125"/>
      <c r="D17" s="126" t="s">
        <v>452</v>
      </c>
      <c r="E17" s="127" t="s">
        <v>451</v>
      </c>
      <c r="F17" s="128" t="s">
        <v>66</v>
      </c>
      <c r="G17" s="128">
        <v>1</v>
      </c>
      <c r="H17" s="36"/>
      <c r="I17" s="37"/>
    </row>
    <row r="18" spans="2:9" ht="153">
      <c r="B18" s="124" t="s">
        <v>79</v>
      </c>
      <c r="C18" s="125"/>
      <c r="D18" s="126" t="s">
        <v>453</v>
      </c>
      <c r="E18" s="127" t="s">
        <v>451</v>
      </c>
      <c r="F18" s="128" t="s">
        <v>66</v>
      </c>
      <c r="G18" s="128">
        <v>1</v>
      </c>
      <c r="H18" s="36"/>
      <c r="I18" s="37"/>
    </row>
    <row r="19" spans="2:9" ht="140.25">
      <c r="B19" s="124" t="s">
        <v>80</v>
      </c>
      <c r="C19" s="125"/>
      <c r="D19" s="126" t="s">
        <v>454</v>
      </c>
      <c r="E19" s="127" t="s">
        <v>451</v>
      </c>
      <c r="F19" s="128" t="s">
        <v>66</v>
      </c>
      <c r="G19" s="128">
        <v>1</v>
      </c>
      <c r="H19" s="36"/>
      <c r="I19" s="37"/>
    </row>
    <row r="20" spans="2:9" ht="178.5">
      <c r="B20" s="124" t="s">
        <v>81</v>
      </c>
      <c r="C20" s="125"/>
      <c r="D20" s="126" t="s">
        <v>455</v>
      </c>
      <c r="E20" s="127" t="s">
        <v>451</v>
      </c>
      <c r="F20" s="128" t="s">
        <v>66</v>
      </c>
      <c r="G20" s="128">
        <v>1</v>
      </c>
      <c r="H20" s="36"/>
      <c r="I20" s="37"/>
    </row>
    <row r="21" spans="2:9">
      <c r="B21" s="129" t="s">
        <v>456</v>
      </c>
      <c r="C21" s="125"/>
      <c r="D21" s="130" t="s">
        <v>457</v>
      </c>
      <c r="E21" s="128"/>
      <c r="F21" s="131"/>
      <c r="G21" s="131"/>
      <c r="H21" s="36"/>
      <c r="I21" s="37"/>
    </row>
    <row r="22" spans="2:9" ht="102">
      <c r="B22" s="132">
        <v>1</v>
      </c>
      <c r="C22" s="125"/>
      <c r="D22" s="133" t="s">
        <v>458</v>
      </c>
      <c r="E22" s="134" t="s">
        <v>459</v>
      </c>
      <c r="F22" s="128" t="s">
        <v>66</v>
      </c>
      <c r="G22" s="135">
        <v>57</v>
      </c>
      <c r="H22" s="36"/>
      <c r="I22" s="37"/>
    </row>
    <row r="23" spans="2:9" ht="102">
      <c r="B23" s="132">
        <v>2</v>
      </c>
      <c r="C23" s="125"/>
      <c r="D23" s="133" t="s">
        <v>458</v>
      </c>
      <c r="E23" s="134" t="s">
        <v>459</v>
      </c>
      <c r="F23" s="128" t="s">
        <v>66</v>
      </c>
      <c r="G23" s="135">
        <v>9</v>
      </c>
      <c r="H23" s="36"/>
      <c r="I23" s="37"/>
    </row>
    <row r="24" spans="2:9" ht="76.5">
      <c r="B24" s="136">
        <v>3</v>
      </c>
      <c r="C24" s="125"/>
      <c r="D24" s="137" t="s">
        <v>460</v>
      </c>
      <c r="E24" s="138" t="s">
        <v>461</v>
      </c>
      <c r="F24" s="128" t="s">
        <v>66</v>
      </c>
      <c r="G24" s="139">
        <v>15</v>
      </c>
      <c r="H24" s="36"/>
      <c r="I24" s="37"/>
    </row>
    <row r="25" spans="2:9" ht="76.5">
      <c r="B25" s="136">
        <v>4</v>
      </c>
      <c r="C25" s="125"/>
      <c r="D25" s="140" t="s">
        <v>462</v>
      </c>
      <c r="E25" s="138" t="s">
        <v>463</v>
      </c>
      <c r="F25" s="128" t="s">
        <v>66</v>
      </c>
      <c r="G25" s="139">
        <v>3</v>
      </c>
      <c r="H25" s="36"/>
      <c r="I25" s="37"/>
    </row>
    <row r="26" spans="2:9" ht="89.25">
      <c r="B26" s="136">
        <v>5</v>
      </c>
      <c r="C26" s="125"/>
      <c r="D26" s="140" t="s">
        <v>464</v>
      </c>
      <c r="E26" s="138" t="s">
        <v>465</v>
      </c>
      <c r="F26" s="128" t="s">
        <v>66</v>
      </c>
      <c r="G26" s="139">
        <v>4</v>
      </c>
      <c r="H26" s="36"/>
      <c r="I26" s="37"/>
    </row>
    <row r="27" spans="2:9" ht="102">
      <c r="B27" s="136">
        <v>6</v>
      </c>
      <c r="C27" s="125"/>
      <c r="D27" s="137" t="s">
        <v>466</v>
      </c>
      <c r="E27" s="138" t="s">
        <v>467</v>
      </c>
      <c r="F27" s="128" t="s">
        <v>66</v>
      </c>
      <c r="G27" s="139">
        <v>2</v>
      </c>
      <c r="H27" s="36"/>
      <c r="I27" s="37"/>
    </row>
    <row r="28" spans="2:9" ht="102">
      <c r="B28" s="136">
        <v>7</v>
      </c>
      <c r="C28" s="125"/>
      <c r="D28" s="137" t="s">
        <v>468</v>
      </c>
      <c r="E28" s="138" t="s">
        <v>469</v>
      </c>
      <c r="F28" s="128" t="s">
        <v>66</v>
      </c>
      <c r="G28" s="139">
        <v>3</v>
      </c>
      <c r="H28" s="36"/>
      <c r="I28" s="37"/>
    </row>
    <row r="29" spans="2:9" ht="102">
      <c r="B29" s="136">
        <v>8</v>
      </c>
      <c r="C29" s="125"/>
      <c r="D29" s="137" t="s">
        <v>470</v>
      </c>
      <c r="E29" s="138" t="s">
        <v>471</v>
      </c>
      <c r="F29" s="128" t="s">
        <v>66</v>
      </c>
      <c r="G29" s="139">
        <v>27</v>
      </c>
      <c r="H29" s="36"/>
      <c r="I29" s="37"/>
    </row>
    <row r="30" spans="2:9" ht="102">
      <c r="B30" s="136">
        <v>9</v>
      </c>
      <c r="C30" s="125"/>
      <c r="D30" s="137" t="s">
        <v>472</v>
      </c>
      <c r="E30" s="141" t="s">
        <v>473</v>
      </c>
      <c r="F30" s="128" t="s">
        <v>66</v>
      </c>
      <c r="G30" s="139">
        <v>1</v>
      </c>
      <c r="H30" s="36"/>
      <c r="I30" s="37"/>
    </row>
    <row r="31" spans="2:9" ht="114.75">
      <c r="B31" s="136">
        <v>10</v>
      </c>
      <c r="C31" s="125"/>
      <c r="D31" s="137" t="s">
        <v>474</v>
      </c>
      <c r="E31" s="141" t="s">
        <v>475</v>
      </c>
      <c r="F31" s="128" t="s">
        <v>66</v>
      </c>
      <c r="G31" s="139">
        <v>2</v>
      </c>
      <c r="H31" s="36"/>
      <c r="I31" s="37"/>
    </row>
    <row r="32" spans="2:9" ht="114.75">
      <c r="B32" s="136">
        <v>11</v>
      </c>
      <c r="C32" s="125"/>
      <c r="D32" s="137" t="s">
        <v>476</v>
      </c>
      <c r="E32" s="141" t="s">
        <v>477</v>
      </c>
      <c r="F32" s="128" t="s">
        <v>66</v>
      </c>
      <c r="G32" s="139">
        <v>33</v>
      </c>
      <c r="H32" s="36"/>
      <c r="I32" s="37"/>
    </row>
    <row r="33" spans="2:9" ht="89.25">
      <c r="B33" s="136">
        <v>12</v>
      </c>
      <c r="C33" s="125"/>
      <c r="D33" s="137" t="s">
        <v>478</v>
      </c>
      <c r="E33" s="141" t="s">
        <v>479</v>
      </c>
      <c r="F33" s="128" t="s">
        <v>66</v>
      </c>
      <c r="G33" s="139">
        <v>7</v>
      </c>
      <c r="H33" s="36"/>
      <c r="I33" s="37"/>
    </row>
    <row r="34" spans="2:9" ht="102">
      <c r="B34" s="136">
        <v>13</v>
      </c>
      <c r="C34" s="125"/>
      <c r="D34" s="137" t="s">
        <v>480</v>
      </c>
      <c r="E34" s="141" t="s">
        <v>481</v>
      </c>
      <c r="F34" s="128" t="s">
        <v>66</v>
      </c>
      <c r="G34" s="139">
        <v>9</v>
      </c>
      <c r="H34" s="36"/>
      <c r="I34" s="37"/>
    </row>
    <row r="35" spans="2:9" ht="102">
      <c r="B35" s="136">
        <v>14</v>
      </c>
      <c r="C35" s="125"/>
      <c r="D35" s="137" t="s">
        <v>482</v>
      </c>
      <c r="E35" s="141" t="s">
        <v>483</v>
      </c>
      <c r="F35" s="128" t="s">
        <v>66</v>
      </c>
      <c r="G35" s="139">
        <v>16</v>
      </c>
      <c r="H35" s="36"/>
      <c r="I35" s="37"/>
    </row>
    <row r="36" spans="2:9" ht="76.5">
      <c r="B36" s="142">
        <v>15</v>
      </c>
      <c r="C36" s="125"/>
      <c r="D36" s="143" t="s">
        <v>484</v>
      </c>
      <c r="E36" s="144" t="s">
        <v>485</v>
      </c>
      <c r="F36" s="128" t="s">
        <v>66</v>
      </c>
      <c r="G36" s="145">
        <v>32</v>
      </c>
      <c r="H36" s="36"/>
      <c r="I36" s="37"/>
    </row>
    <row r="37" spans="2:9" ht="63.75">
      <c r="B37" s="142">
        <v>16</v>
      </c>
      <c r="C37" s="125"/>
      <c r="D37" s="143" t="s">
        <v>486</v>
      </c>
      <c r="E37" s="144" t="s">
        <v>487</v>
      </c>
      <c r="F37" s="128" t="s">
        <v>66</v>
      </c>
      <c r="G37" s="145">
        <v>32</v>
      </c>
      <c r="H37" s="36"/>
      <c r="I37" s="37"/>
    </row>
    <row r="38" spans="2:9" ht="38.25">
      <c r="B38" s="136">
        <v>17</v>
      </c>
      <c r="C38" s="125"/>
      <c r="D38" s="146" t="s">
        <v>488</v>
      </c>
      <c r="E38" s="147" t="s">
        <v>489</v>
      </c>
      <c r="F38" s="128" t="s">
        <v>66</v>
      </c>
      <c r="G38" s="147">
        <v>10</v>
      </c>
      <c r="H38" s="36"/>
      <c r="I38" s="37"/>
    </row>
    <row r="39" spans="2:9" ht="51">
      <c r="B39" s="136">
        <v>18</v>
      </c>
      <c r="C39" s="125"/>
      <c r="D39" s="146" t="s">
        <v>490</v>
      </c>
      <c r="E39" s="147" t="s">
        <v>491</v>
      </c>
      <c r="F39" s="128" t="s">
        <v>66</v>
      </c>
      <c r="G39" s="147">
        <v>9</v>
      </c>
      <c r="H39" s="36"/>
      <c r="I39" s="37"/>
    </row>
    <row r="40" spans="2:9" ht="38.25">
      <c r="B40" s="136">
        <v>19</v>
      </c>
      <c r="C40" s="125"/>
      <c r="D40" s="146" t="s">
        <v>492</v>
      </c>
      <c r="E40" s="147" t="s">
        <v>493</v>
      </c>
      <c r="F40" s="128" t="s">
        <v>66</v>
      </c>
      <c r="G40" s="147">
        <v>1</v>
      </c>
      <c r="H40" s="36"/>
      <c r="I40" s="37"/>
    </row>
    <row r="41" spans="2:9" ht="51">
      <c r="B41" s="136">
        <v>20</v>
      </c>
      <c r="C41" s="125"/>
      <c r="D41" s="146" t="s">
        <v>494</v>
      </c>
      <c r="E41" s="147" t="s">
        <v>495</v>
      </c>
      <c r="F41" s="128" t="s">
        <v>66</v>
      </c>
      <c r="G41" s="147">
        <v>1</v>
      </c>
      <c r="H41" s="36"/>
      <c r="I41" s="37"/>
    </row>
    <row r="42" spans="2:9">
      <c r="B42" s="148" t="s">
        <v>496</v>
      </c>
      <c r="C42" s="125"/>
      <c r="D42" s="149" t="s">
        <v>497</v>
      </c>
      <c r="E42" s="141"/>
      <c r="F42" s="141"/>
      <c r="G42" s="141"/>
      <c r="H42" s="36"/>
      <c r="I42" s="37"/>
    </row>
    <row r="43" spans="2:9">
      <c r="B43" s="150">
        <v>1</v>
      </c>
      <c r="C43" s="125"/>
      <c r="D43" s="146" t="s">
        <v>498</v>
      </c>
      <c r="E43" s="141" t="s">
        <v>499</v>
      </c>
      <c r="F43" s="128" t="s">
        <v>66</v>
      </c>
      <c r="G43" s="141">
        <v>65</v>
      </c>
      <c r="H43" s="36"/>
      <c r="I43" s="37"/>
    </row>
    <row r="44" spans="2:9">
      <c r="B44" s="150">
        <v>2</v>
      </c>
      <c r="C44" s="125"/>
      <c r="D44" s="146" t="s">
        <v>500</v>
      </c>
      <c r="E44" s="141" t="s">
        <v>499</v>
      </c>
      <c r="F44" s="128" t="s">
        <v>66</v>
      </c>
      <c r="G44" s="141">
        <v>7</v>
      </c>
      <c r="H44" s="36"/>
      <c r="I44" s="37"/>
    </row>
    <row r="45" spans="2:9" ht="25.5">
      <c r="B45" s="150">
        <v>3</v>
      </c>
      <c r="C45" s="125"/>
      <c r="D45" s="146" t="s">
        <v>501</v>
      </c>
      <c r="E45" s="141" t="s">
        <v>499</v>
      </c>
      <c r="F45" s="128" t="s">
        <v>66</v>
      </c>
      <c r="G45" s="141">
        <v>2</v>
      </c>
      <c r="H45" s="36"/>
      <c r="I45" s="37"/>
    </row>
    <row r="46" spans="2:9">
      <c r="B46" s="150">
        <v>4</v>
      </c>
      <c r="C46" s="125"/>
      <c r="D46" s="146" t="s">
        <v>502</v>
      </c>
      <c r="E46" s="141" t="s">
        <v>499</v>
      </c>
      <c r="F46" s="128" t="s">
        <v>66</v>
      </c>
      <c r="G46" s="141">
        <v>3</v>
      </c>
      <c r="H46" s="36"/>
      <c r="I46" s="37"/>
    </row>
    <row r="47" spans="2:9">
      <c r="B47" s="150">
        <v>5</v>
      </c>
      <c r="C47" s="125"/>
      <c r="D47" s="146" t="s">
        <v>503</v>
      </c>
      <c r="E47" s="141" t="s">
        <v>499</v>
      </c>
      <c r="F47" s="128" t="s">
        <v>66</v>
      </c>
      <c r="G47" s="141">
        <v>2</v>
      </c>
      <c r="H47" s="36"/>
      <c r="I47" s="37"/>
    </row>
    <row r="48" spans="2:9">
      <c r="B48" s="150">
        <v>6</v>
      </c>
      <c r="C48" s="125"/>
      <c r="D48" s="146" t="s">
        <v>504</v>
      </c>
      <c r="E48" s="141" t="s">
        <v>499</v>
      </c>
      <c r="F48" s="128" t="s">
        <v>66</v>
      </c>
      <c r="G48" s="141">
        <v>58</v>
      </c>
      <c r="H48" s="36"/>
      <c r="I48" s="37"/>
    </row>
    <row r="49" spans="2:9" ht="25.5">
      <c r="B49" s="150">
        <v>7</v>
      </c>
      <c r="C49" s="125"/>
      <c r="D49" s="146" t="s">
        <v>505</v>
      </c>
      <c r="E49" s="141" t="s">
        <v>499</v>
      </c>
      <c r="F49" s="128" t="s">
        <v>66</v>
      </c>
      <c r="G49" s="141">
        <v>1</v>
      </c>
      <c r="H49" s="36"/>
      <c r="I49" s="37"/>
    </row>
    <row r="50" spans="2:9" ht="25.5">
      <c r="B50" s="150">
        <v>8</v>
      </c>
      <c r="C50" s="125"/>
      <c r="D50" s="146" t="s">
        <v>505</v>
      </c>
      <c r="E50" s="141" t="s">
        <v>499</v>
      </c>
      <c r="F50" s="128" t="s">
        <v>66</v>
      </c>
      <c r="G50" s="139">
        <v>27</v>
      </c>
      <c r="H50" s="36"/>
      <c r="I50" s="37"/>
    </row>
    <row r="51" spans="2:9" ht="25.5">
      <c r="B51" s="150">
        <v>9</v>
      </c>
      <c r="C51" s="125"/>
      <c r="D51" s="137" t="s">
        <v>506</v>
      </c>
      <c r="E51" s="141" t="s">
        <v>507</v>
      </c>
      <c r="F51" s="139"/>
      <c r="G51" s="139">
        <v>5</v>
      </c>
      <c r="H51" s="36"/>
      <c r="I51" s="37"/>
    </row>
    <row r="52" spans="2:9">
      <c r="B52" s="150">
        <v>10</v>
      </c>
      <c r="C52" s="125"/>
      <c r="D52" s="146" t="s">
        <v>508</v>
      </c>
      <c r="E52" s="141"/>
      <c r="F52" s="139"/>
      <c r="G52" s="139">
        <v>55</v>
      </c>
      <c r="H52" s="36"/>
      <c r="I52" s="37"/>
    </row>
    <row r="53" spans="2:9">
      <c r="B53" s="150">
        <v>11</v>
      </c>
      <c r="C53" s="125"/>
      <c r="D53" s="146" t="s">
        <v>509</v>
      </c>
      <c r="E53" s="141" t="s">
        <v>510</v>
      </c>
      <c r="F53" s="128" t="s">
        <v>66</v>
      </c>
      <c r="G53" s="141">
        <v>1</v>
      </c>
      <c r="H53" s="36"/>
      <c r="I53" s="37"/>
    </row>
    <row r="54" spans="2:9">
      <c r="B54" s="148" t="s">
        <v>511</v>
      </c>
      <c r="C54" s="125"/>
      <c r="D54" s="149" t="s">
        <v>512</v>
      </c>
      <c r="E54" s="141"/>
      <c r="F54" s="141"/>
      <c r="G54" s="141"/>
      <c r="H54" s="36"/>
      <c r="I54" s="37"/>
    </row>
    <row r="55" spans="2:9">
      <c r="B55" s="150">
        <v>1</v>
      </c>
      <c r="C55" s="125"/>
      <c r="D55" s="146" t="s">
        <v>513</v>
      </c>
      <c r="E55" s="141" t="s">
        <v>514</v>
      </c>
      <c r="F55" s="141" t="s">
        <v>38</v>
      </c>
      <c r="G55" s="141">
        <v>170</v>
      </c>
      <c r="H55" s="36"/>
      <c r="I55" s="37"/>
    </row>
    <row r="56" spans="2:9">
      <c r="B56" s="150">
        <v>2</v>
      </c>
      <c r="C56" s="125"/>
      <c r="D56" s="146" t="s">
        <v>515</v>
      </c>
      <c r="E56" s="141" t="s">
        <v>514</v>
      </c>
      <c r="F56" s="141" t="s">
        <v>38</v>
      </c>
      <c r="G56" s="141">
        <v>70</v>
      </c>
      <c r="H56" s="36"/>
      <c r="I56" s="37"/>
    </row>
    <row r="57" spans="2:9">
      <c r="B57" s="150">
        <v>3</v>
      </c>
      <c r="C57" s="125"/>
      <c r="D57" s="146" t="s">
        <v>516</v>
      </c>
      <c r="E57" s="141" t="s">
        <v>514</v>
      </c>
      <c r="F57" s="141" t="s">
        <v>38</v>
      </c>
      <c r="G57" s="141">
        <v>170</v>
      </c>
      <c r="H57" s="36"/>
      <c r="I57" s="37"/>
    </row>
    <row r="58" spans="2:9">
      <c r="B58" s="150">
        <v>4</v>
      </c>
      <c r="C58" s="125"/>
      <c r="D58" s="146" t="s">
        <v>517</v>
      </c>
      <c r="E58" s="141" t="s">
        <v>518</v>
      </c>
      <c r="F58" s="141" t="s">
        <v>38</v>
      </c>
      <c r="G58" s="147">
        <v>500</v>
      </c>
      <c r="H58" s="36"/>
      <c r="I58" s="37"/>
    </row>
    <row r="59" spans="2:9">
      <c r="B59" s="150">
        <v>5</v>
      </c>
      <c r="C59" s="125"/>
      <c r="D59" s="146" t="s">
        <v>519</v>
      </c>
      <c r="E59" s="141" t="s">
        <v>518</v>
      </c>
      <c r="F59" s="141" t="s">
        <v>38</v>
      </c>
      <c r="G59" s="141">
        <v>3700</v>
      </c>
      <c r="H59" s="36"/>
      <c r="I59" s="37"/>
    </row>
    <row r="60" spans="2:9">
      <c r="B60" s="150">
        <v>6</v>
      </c>
      <c r="C60" s="125"/>
      <c r="D60" s="146" t="s">
        <v>520</v>
      </c>
      <c r="E60" s="141" t="s">
        <v>518</v>
      </c>
      <c r="F60" s="141" t="s">
        <v>38</v>
      </c>
      <c r="G60" s="141">
        <v>5500</v>
      </c>
      <c r="H60" s="36"/>
      <c r="I60" s="37"/>
    </row>
    <row r="61" spans="2:9">
      <c r="B61" s="150">
        <v>7</v>
      </c>
      <c r="C61" s="125"/>
      <c r="D61" s="146" t="s">
        <v>521</v>
      </c>
      <c r="E61" s="141" t="s">
        <v>522</v>
      </c>
      <c r="F61" s="141" t="s">
        <v>38</v>
      </c>
      <c r="G61" s="141">
        <v>500</v>
      </c>
      <c r="H61" s="36"/>
      <c r="I61" s="37"/>
    </row>
    <row r="62" spans="2:9">
      <c r="B62" s="150">
        <v>8</v>
      </c>
      <c r="C62" s="125"/>
      <c r="D62" s="146" t="s">
        <v>523</v>
      </c>
      <c r="E62" s="141" t="s">
        <v>522</v>
      </c>
      <c r="F62" s="141" t="s">
        <v>38</v>
      </c>
      <c r="G62" s="141">
        <v>300</v>
      </c>
      <c r="H62" s="36"/>
      <c r="I62" s="37"/>
    </row>
    <row r="63" spans="2:9">
      <c r="B63" s="150">
        <v>9</v>
      </c>
      <c r="C63" s="125"/>
      <c r="D63" s="146" t="s">
        <v>524</v>
      </c>
      <c r="E63" s="141" t="s">
        <v>522</v>
      </c>
      <c r="F63" s="141" t="s">
        <v>38</v>
      </c>
      <c r="G63" s="141">
        <v>200</v>
      </c>
      <c r="H63" s="36"/>
      <c r="I63" s="37"/>
    </row>
    <row r="64" spans="2:9">
      <c r="B64" s="150">
        <v>10</v>
      </c>
      <c r="C64" s="125"/>
      <c r="D64" s="146" t="s">
        <v>525</v>
      </c>
      <c r="E64" s="141" t="s">
        <v>526</v>
      </c>
      <c r="F64" s="128" t="s">
        <v>66</v>
      </c>
      <c r="G64" s="141">
        <v>1</v>
      </c>
      <c r="H64" s="36"/>
      <c r="I64" s="37"/>
    </row>
    <row r="65" spans="2:9">
      <c r="B65" s="148" t="s">
        <v>527</v>
      </c>
      <c r="C65" s="125"/>
      <c r="D65" s="149" t="s">
        <v>528</v>
      </c>
      <c r="E65" s="141"/>
      <c r="F65" s="141"/>
      <c r="G65" s="141"/>
      <c r="H65" s="36"/>
      <c r="I65" s="37"/>
    </row>
    <row r="66" spans="2:9" ht="25.5">
      <c r="B66" s="151">
        <v>1</v>
      </c>
      <c r="C66" s="125"/>
      <c r="D66" s="126" t="s">
        <v>529</v>
      </c>
      <c r="E66" s="127" t="s">
        <v>499</v>
      </c>
      <c r="F66" s="128" t="s">
        <v>66</v>
      </c>
      <c r="G66" s="152">
        <v>36</v>
      </c>
      <c r="H66" s="36"/>
      <c r="I66" s="37"/>
    </row>
    <row r="67" spans="2:9" ht="25.5">
      <c r="B67" s="151">
        <v>2</v>
      </c>
      <c r="C67" s="125"/>
      <c r="D67" s="126" t="s">
        <v>530</v>
      </c>
      <c r="E67" s="127" t="s">
        <v>499</v>
      </c>
      <c r="F67" s="128" t="s">
        <v>66</v>
      </c>
      <c r="G67" s="152">
        <v>2</v>
      </c>
      <c r="H67" s="36"/>
      <c r="I67" s="37"/>
    </row>
    <row r="68" spans="2:9" ht="25.5">
      <c r="B68" s="151">
        <v>3</v>
      </c>
      <c r="C68" s="125"/>
      <c r="D68" s="126" t="s">
        <v>529</v>
      </c>
      <c r="E68" s="127" t="s">
        <v>499</v>
      </c>
      <c r="F68" s="128" t="s">
        <v>66</v>
      </c>
      <c r="G68" s="152">
        <v>91</v>
      </c>
      <c r="H68" s="36"/>
      <c r="I68" s="37"/>
    </row>
    <row r="69" spans="2:9" ht="25.5">
      <c r="B69" s="151">
        <v>4</v>
      </c>
      <c r="C69" s="125"/>
      <c r="D69" s="126" t="s">
        <v>531</v>
      </c>
      <c r="E69" s="127" t="s">
        <v>499</v>
      </c>
      <c r="F69" s="128" t="s">
        <v>66</v>
      </c>
      <c r="G69" s="152">
        <v>17</v>
      </c>
      <c r="H69" s="36"/>
      <c r="I69" s="37"/>
    </row>
    <row r="70" spans="2:9" ht="25.5">
      <c r="B70" s="151">
        <v>5</v>
      </c>
      <c r="C70" s="125"/>
      <c r="D70" s="126" t="s">
        <v>532</v>
      </c>
      <c r="E70" s="127" t="s">
        <v>499</v>
      </c>
      <c r="F70" s="128" t="s">
        <v>66</v>
      </c>
      <c r="G70" s="152">
        <v>7</v>
      </c>
      <c r="H70" s="36"/>
      <c r="I70" s="37"/>
    </row>
    <row r="71" spans="2:9">
      <c r="B71" s="151">
        <v>6</v>
      </c>
      <c r="C71" s="125"/>
      <c r="D71" s="126" t="s">
        <v>533</v>
      </c>
      <c r="E71" s="127" t="s">
        <v>534</v>
      </c>
      <c r="F71" s="127" t="s">
        <v>46</v>
      </c>
      <c r="G71" s="127">
        <v>58</v>
      </c>
      <c r="H71" s="36"/>
      <c r="I71" s="37"/>
    </row>
    <row r="72" spans="2:9" ht="25.5">
      <c r="B72" s="151">
        <v>7</v>
      </c>
      <c r="C72" s="125"/>
      <c r="D72" s="126" t="s">
        <v>535</v>
      </c>
      <c r="E72" s="127"/>
      <c r="F72" s="127" t="s">
        <v>46</v>
      </c>
      <c r="G72" s="127">
        <v>3</v>
      </c>
      <c r="H72" s="36"/>
      <c r="I72" s="37"/>
    </row>
    <row r="73" spans="2:9">
      <c r="B73" s="153" t="s">
        <v>536</v>
      </c>
      <c r="C73" s="125"/>
      <c r="D73" s="154" t="s">
        <v>537</v>
      </c>
      <c r="E73" s="127"/>
      <c r="F73" s="152"/>
      <c r="G73" s="152"/>
      <c r="H73" s="36"/>
      <c r="I73" s="37"/>
    </row>
    <row r="74" spans="2:9">
      <c r="B74" s="151">
        <v>1</v>
      </c>
      <c r="C74" s="125"/>
      <c r="D74" s="155" t="s">
        <v>538</v>
      </c>
      <c r="E74" s="127" t="s">
        <v>539</v>
      </c>
      <c r="F74" s="152" t="s">
        <v>38</v>
      </c>
      <c r="G74" s="152">
        <v>90</v>
      </c>
      <c r="H74" s="36"/>
      <c r="I74" s="37"/>
    </row>
    <row r="75" spans="2:9">
      <c r="B75" s="151">
        <v>2</v>
      </c>
      <c r="C75" s="125"/>
      <c r="D75" s="155" t="s">
        <v>540</v>
      </c>
      <c r="E75" s="127" t="s">
        <v>539</v>
      </c>
      <c r="F75" s="152" t="s">
        <v>38</v>
      </c>
      <c r="G75" s="152">
        <v>50</v>
      </c>
      <c r="H75" s="36"/>
      <c r="I75" s="37"/>
    </row>
    <row r="76" spans="2:9">
      <c r="B76" s="151">
        <v>3</v>
      </c>
      <c r="C76" s="125"/>
      <c r="D76" s="155" t="s">
        <v>541</v>
      </c>
      <c r="E76" s="127" t="s">
        <v>539</v>
      </c>
      <c r="F76" s="152" t="s">
        <v>38</v>
      </c>
      <c r="G76" s="152">
        <v>10</v>
      </c>
      <c r="H76" s="36"/>
      <c r="I76" s="37"/>
    </row>
    <row r="77" spans="2:9">
      <c r="B77" s="151">
        <v>4</v>
      </c>
      <c r="C77" s="125"/>
      <c r="D77" s="155" t="s">
        <v>542</v>
      </c>
      <c r="E77" s="127" t="s">
        <v>539</v>
      </c>
      <c r="F77" s="127" t="s">
        <v>46</v>
      </c>
      <c r="G77" s="152">
        <v>4</v>
      </c>
      <c r="H77" s="36"/>
      <c r="I77" s="37"/>
    </row>
    <row r="78" spans="2:9">
      <c r="B78" s="151">
        <v>5</v>
      </c>
      <c r="C78" s="125"/>
      <c r="D78" s="155" t="s">
        <v>543</v>
      </c>
      <c r="E78" s="127" t="s">
        <v>539</v>
      </c>
      <c r="F78" s="127" t="s">
        <v>46</v>
      </c>
      <c r="G78" s="152">
        <v>1</v>
      </c>
      <c r="H78" s="36"/>
      <c r="I78" s="37"/>
    </row>
    <row r="79" spans="2:9">
      <c r="B79" s="151">
        <v>6</v>
      </c>
      <c r="C79" s="125"/>
      <c r="D79" s="126" t="s">
        <v>544</v>
      </c>
      <c r="E79" s="127" t="s">
        <v>539</v>
      </c>
      <c r="F79" s="128" t="s">
        <v>66</v>
      </c>
      <c r="G79" s="152">
        <v>1</v>
      </c>
      <c r="H79" s="36"/>
      <c r="I79" s="37"/>
    </row>
    <row r="80" spans="2:9">
      <c r="B80" s="151">
        <v>7</v>
      </c>
      <c r="C80" s="125"/>
      <c r="D80" s="156" t="s">
        <v>545</v>
      </c>
      <c r="E80" s="127" t="s">
        <v>256</v>
      </c>
      <c r="F80" s="127" t="s">
        <v>46</v>
      </c>
      <c r="G80" s="157">
        <v>6</v>
      </c>
      <c r="H80" s="36"/>
      <c r="I80" s="37"/>
    </row>
    <row r="81" spans="2:11" ht="25.5">
      <c r="B81" s="151">
        <v>8</v>
      </c>
      <c r="C81" s="125"/>
      <c r="D81" s="126" t="s">
        <v>546</v>
      </c>
      <c r="E81" s="127" t="s">
        <v>539</v>
      </c>
      <c r="F81" s="127" t="s">
        <v>46</v>
      </c>
      <c r="G81" s="157">
        <v>1</v>
      </c>
      <c r="H81" s="36"/>
      <c r="I81" s="37"/>
    </row>
    <row r="82" spans="2:11" ht="25.5">
      <c r="B82" s="151">
        <v>9</v>
      </c>
      <c r="C82" s="125"/>
      <c r="D82" s="126" t="s">
        <v>547</v>
      </c>
      <c r="E82" s="127" t="s">
        <v>539</v>
      </c>
      <c r="F82" s="127" t="s">
        <v>46</v>
      </c>
      <c r="G82" s="157">
        <v>1</v>
      </c>
      <c r="H82" s="36"/>
      <c r="I82" s="37"/>
    </row>
    <row r="83" spans="2:11" ht="25.5">
      <c r="B83" s="151">
        <v>10</v>
      </c>
      <c r="C83" s="125"/>
      <c r="D83" s="126" t="s">
        <v>548</v>
      </c>
      <c r="E83" s="127" t="s">
        <v>549</v>
      </c>
      <c r="F83" s="127" t="s">
        <v>46</v>
      </c>
      <c r="G83" s="157">
        <v>6</v>
      </c>
      <c r="H83" s="36"/>
      <c r="I83" s="37"/>
    </row>
    <row r="84" spans="2:11">
      <c r="B84" s="151">
        <v>11</v>
      </c>
      <c r="C84" s="125"/>
      <c r="D84" s="126" t="s">
        <v>550</v>
      </c>
      <c r="E84" s="127"/>
      <c r="F84" s="128" t="s">
        <v>38</v>
      </c>
      <c r="G84" s="128">
        <v>50</v>
      </c>
      <c r="H84" s="36"/>
      <c r="I84" s="37"/>
    </row>
    <row r="85" spans="2:11">
      <c r="B85" s="151">
        <v>12</v>
      </c>
      <c r="C85" s="125"/>
      <c r="D85" s="126" t="s">
        <v>551</v>
      </c>
      <c r="E85" s="127"/>
      <c r="F85" s="128" t="s">
        <v>38</v>
      </c>
      <c r="G85" s="128">
        <v>500</v>
      </c>
      <c r="H85" s="36"/>
      <c r="I85" s="37"/>
    </row>
    <row r="86" spans="2:11">
      <c r="B86" s="151">
        <v>13</v>
      </c>
      <c r="C86" s="125"/>
      <c r="D86" s="158" t="s">
        <v>552</v>
      </c>
      <c r="E86" s="127" t="s">
        <v>539</v>
      </c>
      <c r="F86" s="128" t="s">
        <v>66</v>
      </c>
      <c r="G86" s="159">
        <v>1</v>
      </c>
      <c r="H86" s="36"/>
      <c r="I86" s="37"/>
    </row>
    <row r="87" spans="2:11" s="13" customFormat="1">
      <c r="B87" s="18"/>
      <c r="C87" s="19"/>
      <c r="D87" s="20"/>
      <c r="E87" s="20"/>
      <c r="F87" s="21"/>
      <c r="G87" s="34"/>
      <c r="H87" s="38"/>
      <c r="I87" s="39"/>
    </row>
    <row r="88" spans="2:11" ht="15">
      <c r="B88" s="9"/>
      <c r="C88" s="9"/>
      <c r="D88" s="14"/>
      <c r="E88" s="14"/>
      <c r="F88" s="14" t="s">
        <v>6</v>
      </c>
      <c r="G88" s="35"/>
      <c r="H88" s="36"/>
      <c r="I88" s="37"/>
    </row>
    <row r="90" spans="2:11" s="15" customFormat="1" ht="12.75" customHeight="1">
      <c r="C90" s="16" t="str">
        <f>'1,1'!C28</f>
        <v>Piezīmes:</v>
      </c>
    </row>
    <row r="91" spans="2:11" s="15" customFormat="1" ht="45" customHeight="1">
      <c r="B91"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91" s="276"/>
      <c r="D91" s="276"/>
      <c r="E91" s="276"/>
      <c r="F91" s="276"/>
      <c r="G91" s="276"/>
      <c r="H91" s="276"/>
      <c r="I91" s="276"/>
    </row>
    <row r="92" spans="2:11" s="15" customFormat="1" ht="96" customHeight="1">
      <c r="B92" s="276"/>
      <c r="C92" s="276"/>
      <c r="D92" s="276"/>
      <c r="E92" s="276"/>
      <c r="F92" s="276"/>
      <c r="G92" s="276"/>
      <c r="H92" s="276"/>
      <c r="I92" s="276"/>
      <c r="J92" s="276"/>
      <c r="K92" s="276"/>
    </row>
    <row r="93" spans="2:11" s="15" customFormat="1" ht="12.75" customHeight="1">
      <c r="C93" s="17"/>
    </row>
    <row r="94" spans="2:11">
      <c r="B94" s="2" t="s">
        <v>0</v>
      </c>
    </row>
    <row r="95" spans="2:11" ht="14.25" customHeight="1">
      <c r="D95" s="22" t="s">
        <v>1</v>
      </c>
      <c r="E95" s="22"/>
    </row>
    <row r="96" spans="2:11">
      <c r="D96" s="23" t="s">
        <v>10</v>
      </c>
      <c r="E96" s="23"/>
      <c r="F96" s="24"/>
    </row>
    <row r="99" spans="2:5">
      <c r="B99" s="40" t="str">
        <f>'1,1'!B37</f>
        <v>Pārbaudīja:</v>
      </c>
      <c r="C99" s="41"/>
      <c r="D99" s="42"/>
      <c r="E99" s="42"/>
    </row>
    <row r="100" spans="2:5">
      <c r="B100" s="41"/>
      <c r="C100" s="43"/>
      <c r="D100" s="22" t="str">
        <f>'1,1'!D38</f>
        <v>Dzintra Cīrule</v>
      </c>
      <c r="E100" s="22"/>
    </row>
    <row r="101" spans="2:5">
      <c r="B101" s="41"/>
      <c r="C101" s="44"/>
      <c r="D101" s="23" t="str">
        <f>'1,1'!D39</f>
        <v>Sertifikāta Nr.10-0363</v>
      </c>
      <c r="E101" s="23"/>
    </row>
  </sheetData>
  <mergeCells count="15">
    <mergeCell ref="B92:I92"/>
    <mergeCell ref="J92:K92"/>
    <mergeCell ref="B11:B12"/>
    <mergeCell ref="C11:C12"/>
    <mergeCell ref="F11:F12"/>
    <mergeCell ref="G11:G12"/>
    <mergeCell ref="B91:I91"/>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61"/>
  <sheetViews>
    <sheetView showZeros="0" view="pageBreakPreview" topLeftCell="A31" zoomScale="80" zoomScaleNormal="100" zoomScaleSheetLayoutView="80" workbookViewId="0">
      <selection activeCell="H15" sqref="H15"/>
    </sheetView>
  </sheetViews>
  <sheetFormatPr defaultColWidth="9.140625" defaultRowHeight="14.25"/>
  <cols>
    <col min="1" max="1" width="9.140625" style="2"/>
    <col min="2" max="2" width="12.140625" style="2" customWidth="1"/>
    <col min="3" max="3" width="16.28515625" style="2" hidden="1" customWidth="1"/>
    <col min="4" max="4" width="35.5703125" style="2" customWidth="1"/>
    <col min="5" max="5" width="19.710937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78" t="s">
        <v>16</v>
      </c>
      <c r="C1" s="278"/>
      <c r="D1" s="278"/>
      <c r="E1" s="45"/>
      <c r="F1" s="25" t="str">
        <f ca="1">MID(CELL("filename",B1), FIND("]", CELL("filename",B1))+ 1, 255)</f>
        <v>2,9</v>
      </c>
      <c r="G1" s="25"/>
      <c r="H1" s="25"/>
      <c r="I1" s="25"/>
    </row>
    <row r="2" spans="2:9" s="6" customFormat="1" ht="15">
      <c r="B2" s="279" t="str">
        <f>D13</f>
        <v xml:space="preserve">Elektronisko sakaru sistēmas </v>
      </c>
      <c r="C2" s="279"/>
      <c r="D2" s="279"/>
      <c r="E2" s="279"/>
      <c r="F2" s="279"/>
      <c r="G2" s="279"/>
      <c r="H2" s="279"/>
      <c r="I2" s="279"/>
    </row>
    <row r="3" spans="2:9" ht="24.75" customHeight="1">
      <c r="B3" s="3" t="s">
        <v>2</v>
      </c>
      <c r="D3" s="286" t="str">
        <f>'1,1'!D3</f>
        <v>Nacionālais rehabilitācjas centrs "Vaivari"</v>
      </c>
      <c r="E3" s="286"/>
      <c r="F3" s="286"/>
      <c r="G3" s="286"/>
      <c r="H3" s="286"/>
      <c r="I3" s="286"/>
    </row>
    <row r="4" spans="2:9" ht="51" customHeight="1">
      <c r="B4" s="3" t="s">
        <v>3</v>
      </c>
      <c r="D4" s="286" t="str">
        <f>'1,1'!D4</f>
        <v>Valsts sabiedrība ar ierobežotu atbildību "Nacionālais rehabilitācjas centrs "Vaivari""
ēkas 6 un 7. stāva ziemeļu spārna telpas platībā 1360m2 (6. stāvs)</v>
      </c>
      <c r="E4" s="286"/>
      <c r="F4" s="286"/>
      <c r="G4" s="286"/>
      <c r="H4" s="286"/>
      <c r="I4" s="286"/>
    </row>
    <row r="5" spans="2:9" ht="29.25" customHeight="1">
      <c r="B5" s="3" t="s">
        <v>4</v>
      </c>
      <c r="D5" s="286" t="str">
        <f>'1,1'!D5:H5</f>
        <v>Asaru prospekts 61, Jūrmala</v>
      </c>
      <c r="E5" s="286"/>
      <c r="F5" s="286"/>
      <c r="G5" s="286"/>
      <c r="H5" s="286"/>
      <c r="I5" s="286"/>
    </row>
    <row r="6" spans="2:9" ht="21.75" customHeight="1">
      <c r="B6" s="3" t="s">
        <v>14</v>
      </c>
      <c r="D6" s="4" t="str">
        <f>'1,1'!D6</f>
        <v>Nr.1-37/17/005/ERAF</v>
      </c>
      <c r="E6" s="4"/>
      <c r="F6" s="4"/>
      <c r="G6" s="10"/>
      <c r="H6" s="26"/>
      <c r="I6" s="26"/>
    </row>
    <row r="7" spans="2:9" ht="36.75" customHeight="1">
      <c r="B7" s="294" t="str">
        <f>'1,1'!B7:H7</f>
        <v>Apjomi sastādīti pamatojoties  SIA „Baltex Group” būvprojekta rasējumiem un specifikācijām</v>
      </c>
      <c r="C7" s="294"/>
      <c r="D7" s="294"/>
      <c r="E7" s="294"/>
      <c r="F7" s="294"/>
      <c r="G7" s="294"/>
      <c r="H7" s="294"/>
      <c r="I7" s="294"/>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80" t="s">
        <v>5</v>
      </c>
      <c r="C11" s="281"/>
      <c r="D11" s="290" t="s">
        <v>7</v>
      </c>
      <c r="E11" s="291"/>
      <c r="F11" s="284" t="s">
        <v>8</v>
      </c>
      <c r="G11" s="285" t="s">
        <v>9</v>
      </c>
      <c r="H11" s="36"/>
      <c r="I11" s="37"/>
    </row>
    <row r="12" spans="2:9" ht="59.25" customHeight="1">
      <c r="B12" s="280"/>
      <c r="C12" s="282"/>
      <c r="D12" s="292"/>
      <c r="E12" s="293"/>
      <c r="F12" s="284"/>
      <c r="G12" s="285"/>
      <c r="H12" s="36"/>
      <c r="I12" s="37"/>
    </row>
    <row r="13" spans="2:9" ht="18.75" customHeight="1">
      <c r="B13" s="27"/>
      <c r="C13" s="28"/>
      <c r="D13" s="287" t="s">
        <v>30</v>
      </c>
      <c r="E13" s="289"/>
      <c r="F13" s="288"/>
      <c r="G13" s="32"/>
      <c r="H13" s="36"/>
      <c r="I13" s="37"/>
    </row>
    <row r="14" spans="2:9" ht="18.75" customHeight="1">
      <c r="B14" s="67"/>
      <c r="C14" s="68"/>
      <c r="D14" s="69" t="s">
        <v>54</v>
      </c>
      <c r="E14" s="69"/>
      <c r="F14" s="70"/>
      <c r="G14" s="71"/>
      <c r="H14" s="36"/>
      <c r="I14" s="37"/>
    </row>
    <row r="15" spans="2:9" ht="38.25">
      <c r="B15" s="160">
        <v>1</v>
      </c>
      <c r="C15" s="66"/>
      <c r="D15" s="161" t="s">
        <v>553</v>
      </c>
      <c r="E15" s="162" t="s">
        <v>554</v>
      </c>
      <c r="F15" s="163" t="s">
        <v>555</v>
      </c>
      <c r="G15" s="163">
        <v>1</v>
      </c>
      <c r="H15" s="36"/>
      <c r="I15" s="37"/>
    </row>
    <row r="16" spans="2:9">
      <c r="B16" s="160">
        <v>2</v>
      </c>
      <c r="C16" s="66"/>
      <c r="D16" s="161" t="s">
        <v>556</v>
      </c>
      <c r="E16" s="162"/>
      <c r="F16" s="163" t="s">
        <v>555</v>
      </c>
      <c r="G16" s="163">
        <v>1</v>
      </c>
      <c r="H16" s="36"/>
      <c r="I16" s="37"/>
    </row>
    <row r="17" spans="2:9">
      <c r="B17" s="160">
        <v>3</v>
      </c>
      <c r="C17" s="66"/>
      <c r="D17" s="161" t="s">
        <v>557</v>
      </c>
      <c r="E17" s="162"/>
      <c r="F17" s="163" t="s">
        <v>555</v>
      </c>
      <c r="G17" s="163">
        <v>1</v>
      </c>
      <c r="H17" s="36"/>
      <c r="I17" s="37"/>
    </row>
    <row r="18" spans="2:9" ht="25.5">
      <c r="B18" s="160">
        <v>4</v>
      </c>
      <c r="C18" s="66"/>
      <c r="D18" s="161" t="s">
        <v>558</v>
      </c>
      <c r="E18" s="162"/>
      <c r="F18" s="163" t="s">
        <v>555</v>
      </c>
      <c r="G18" s="163">
        <v>1</v>
      </c>
      <c r="H18" s="36"/>
      <c r="I18" s="37"/>
    </row>
    <row r="19" spans="2:9" ht="25.5">
      <c r="B19" s="160">
        <v>5</v>
      </c>
      <c r="C19" s="66"/>
      <c r="D19" s="161" t="s">
        <v>559</v>
      </c>
      <c r="E19" s="162"/>
      <c r="F19" s="163" t="s">
        <v>555</v>
      </c>
      <c r="G19" s="163">
        <v>2</v>
      </c>
      <c r="H19" s="36"/>
      <c r="I19" s="37"/>
    </row>
    <row r="20" spans="2:9" ht="25.5">
      <c r="B20" s="160">
        <v>6</v>
      </c>
      <c r="C20" s="66"/>
      <c r="D20" s="164" t="s">
        <v>560</v>
      </c>
      <c r="E20" s="164" t="s">
        <v>561</v>
      </c>
      <c r="F20" s="165" t="s">
        <v>15</v>
      </c>
      <c r="G20" s="165">
        <v>1</v>
      </c>
      <c r="H20" s="36"/>
      <c r="I20" s="37"/>
    </row>
    <row r="21" spans="2:9" ht="17.25" customHeight="1">
      <c r="B21" s="160">
        <v>7</v>
      </c>
      <c r="C21" s="66"/>
      <c r="D21" s="164" t="s">
        <v>562</v>
      </c>
      <c r="E21" s="164" t="s">
        <v>563</v>
      </c>
      <c r="F21" s="165" t="s">
        <v>15</v>
      </c>
      <c r="G21" s="165">
        <v>2</v>
      </c>
      <c r="H21" s="36"/>
      <c r="I21" s="37"/>
    </row>
    <row r="22" spans="2:9" ht="17.25" customHeight="1">
      <c r="B22" s="160">
        <v>8</v>
      </c>
      <c r="C22" s="66"/>
      <c r="D22" s="161" t="s">
        <v>564</v>
      </c>
      <c r="E22" s="161"/>
      <c r="F22" s="122" t="s">
        <v>15</v>
      </c>
      <c r="G22" s="163">
        <v>6</v>
      </c>
      <c r="H22" s="36"/>
      <c r="I22" s="37"/>
    </row>
    <row r="23" spans="2:9" ht="17.25" customHeight="1">
      <c r="B23" s="160">
        <v>9</v>
      </c>
      <c r="C23" s="66"/>
      <c r="D23" s="161" t="s">
        <v>565</v>
      </c>
      <c r="E23" s="161" t="s">
        <v>566</v>
      </c>
      <c r="F23" s="122" t="s">
        <v>15</v>
      </c>
      <c r="G23" s="163">
        <v>5</v>
      </c>
      <c r="H23" s="36"/>
      <c r="I23" s="37"/>
    </row>
    <row r="24" spans="2:9" ht="25.5">
      <c r="B24" s="160">
        <v>10</v>
      </c>
      <c r="C24" s="66"/>
      <c r="D24" s="161" t="s">
        <v>567</v>
      </c>
      <c r="E24" s="161"/>
      <c r="F24" s="163" t="s">
        <v>555</v>
      </c>
      <c r="G24" s="163">
        <v>1</v>
      </c>
      <c r="H24" s="36"/>
      <c r="I24" s="37"/>
    </row>
    <row r="25" spans="2:9" ht="17.25" customHeight="1">
      <c r="B25" s="160">
        <v>11</v>
      </c>
      <c r="C25" s="66"/>
      <c r="D25" s="161" t="s">
        <v>568</v>
      </c>
      <c r="E25" s="161"/>
      <c r="F25" s="122" t="s">
        <v>15</v>
      </c>
      <c r="G25" s="163">
        <v>4</v>
      </c>
      <c r="H25" s="36"/>
      <c r="I25" s="37"/>
    </row>
    <row r="26" spans="2:9" ht="17.25" customHeight="1">
      <c r="B26" s="160">
        <v>12</v>
      </c>
      <c r="C26" s="66"/>
      <c r="D26" s="164" t="s">
        <v>569</v>
      </c>
      <c r="E26" s="164" t="s">
        <v>570</v>
      </c>
      <c r="F26" s="166" t="s">
        <v>15</v>
      </c>
      <c r="G26" s="165">
        <v>92</v>
      </c>
      <c r="H26" s="36"/>
      <c r="I26" s="37"/>
    </row>
    <row r="27" spans="2:9" ht="17.25" customHeight="1">
      <c r="B27" s="160">
        <v>13</v>
      </c>
      <c r="C27" s="66"/>
      <c r="D27" s="164" t="s">
        <v>571</v>
      </c>
      <c r="E27" s="164" t="s">
        <v>572</v>
      </c>
      <c r="F27" s="166" t="s">
        <v>15</v>
      </c>
      <c r="G27" s="167">
        <v>91</v>
      </c>
      <c r="H27" s="36"/>
      <c r="I27" s="37"/>
    </row>
    <row r="28" spans="2:9" ht="17.25" customHeight="1">
      <c r="B28" s="160">
        <v>14</v>
      </c>
      <c r="C28" s="66"/>
      <c r="D28" s="164" t="s">
        <v>573</v>
      </c>
      <c r="E28" s="161" t="s">
        <v>574</v>
      </c>
      <c r="F28" s="122" t="s">
        <v>15</v>
      </c>
      <c r="G28" s="163">
        <v>1</v>
      </c>
      <c r="H28" s="36"/>
      <c r="I28" s="37"/>
    </row>
    <row r="29" spans="2:9" ht="17.25" customHeight="1">
      <c r="B29" s="160">
        <v>15</v>
      </c>
      <c r="C29" s="66"/>
      <c r="D29" s="164" t="s">
        <v>575</v>
      </c>
      <c r="E29" s="161" t="s">
        <v>576</v>
      </c>
      <c r="F29" s="122" t="s">
        <v>15</v>
      </c>
      <c r="G29" s="163">
        <v>2</v>
      </c>
      <c r="H29" s="36"/>
      <c r="I29" s="37"/>
    </row>
    <row r="30" spans="2:9" ht="17.25" customHeight="1">
      <c r="B30" s="160">
        <v>16</v>
      </c>
      <c r="C30" s="66"/>
      <c r="D30" s="161" t="s">
        <v>577</v>
      </c>
      <c r="E30" s="161"/>
      <c r="F30" s="122" t="s">
        <v>15</v>
      </c>
      <c r="G30" s="163">
        <v>5</v>
      </c>
      <c r="H30" s="36"/>
      <c r="I30" s="37"/>
    </row>
    <row r="31" spans="2:9" ht="25.5">
      <c r="B31" s="160">
        <v>17</v>
      </c>
      <c r="C31" s="66"/>
      <c r="D31" s="161" t="s">
        <v>578</v>
      </c>
      <c r="E31" s="161"/>
      <c r="F31" s="122" t="s">
        <v>15</v>
      </c>
      <c r="G31" s="163">
        <v>1</v>
      </c>
      <c r="H31" s="36"/>
      <c r="I31" s="37"/>
    </row>
    <row r="32" spans="2:9" ht="38.25">
      <c r="B32" s="160">
        <v>18</v>
      </c>
      <c r="C32" s="66"/>
      <c r="D32" s="161" t="s">
        <v>579</v>
      </c>
      <c r="E32" s="161" t="s">
        <v>580</v>
      </c>
      <c r="F32" s="163" t="s">
        <v>38</v>
      </c>
      <c r="G32" s="163">
        <v>7500</v>
      </c>
      <c r="H32" s="36"/>
      <c r="I32" s="37"/>
    </row>
    <row r="33" spans="2:9">
      <c r="B33" s="160">
        <v>19</v>
      </c>
      <c r="C33" s="66"/>
      <c r="D33" s="161" t="s">
        <v>581</v>
      </c>
      <c r="E33" s="161"/>
      <c r="F33" s="163" t="s">
        <v>38</v>
      </c>
      <c r="G33" s="163">
        <v>400</v>
      </c>
      <c r="H33" s="36"/>
      <c r="I33" s="37"/>
    </row>
    <row r="34" spans="2:9" ht="28.5" customHeight="1">
      <c r="B34" s="160">
        <v>20</v>
      </c>
      <c r="C34" s="66"/>
      <c r="D34" s="146" t="s">
        <v>582</v>
      </c>
      <c r="E34" s="146"/>
      <c r="F34" s="165" t="s">
        <v>555</v>
      </c>
      <c r="G34" s="167">
        <v>91</v>
      </c>
      <c r="H34" s="36"/>
      <c r="I34" s="37"/>
    </row>
    <row r="35" spans="2:9" ht="28.5" customHeight="1">
      <c r="B35" s="160">
        <v>21</v>
      </c>
      <c r="C35" s="66"/>
      <c r="D35" s="161" t="s">
        <v>583</v>
      </c>
      <c r="E35" s="162"/>
      <c r="F35" s="163" t="s">
        <v>555</v>
      </c>
      <c r="G35" s="163">
        <v>1</v>
      </c>
      <c r="H35" s="36"/>
      <c r="I35" s="37"/>
    </row>
    <row r="36" spans="2:9">
      <c r="B36" s="160">
        <v>22</v>
      </c>
      <c r="C36" s="66"/>
      <c r="D36" s="161" t="s">
        <v>584</v>
      </c>
      <c r="E36" s="162"/>
      <c r="F36" s="163" t="s">
        <v>38</v>
      </c>
      <c r="G36" s="163">
        <v>1000</v>
      </c>
      <c r="H36" s="36"/>
      <c r="I36" s="37"/>
    </row>
    <row r="37" spans="2:9" ht="29.25" customHeight="1">
      <c r="B37" s="160">
        <v>23</v>
      </c>
      <c r="C37" s="66"/>
      <c r="D37" s="161" t="s">
        <v>585</v>
      </c>
      <c r="E37" s="162" t="s">
        <v>586</v>
      </c>
      <c r="F37" s="163" t="s">
        <v>38</v>
      </c>
      <c r="G37" s="163">
        <v>25</v>
      </c>
      <c r="H37" s="36"/>
      <c r="I37" s="37"/>
    </row>
    <row r="38" spans="2:9" ht="29.25" customHeight="1">
      <c r="B38" s="160">
        <v>24</v>
      </c>
      <c r="C38" s="66"/>
      <c r="D38" s="161" t="s">
        <v>587</v>
      </c>
      <c r="E38" s="162" t="s">
        <v>588</v>
      </c>
      <c r="F38" s="163" t="s">
        <v>38</v>
      </c>
      <c r="G38" s="163">
        <v>40</v>
      </c>
      <c r="H38" s="36"/>
      <c r="I38" s="37"/>
    </row>
    <row r="39" spans="2:9" ht="29.25" customHeight="1">
      <c r="B39" s="160">
        <v>25</v>
      </c>
      <c r="C39" s="66"/>
      <c r="D39" s="161" t="s">
        <v>589</v>
      </c>
      <c r="E39" s="162" t="s">
        <v>588</v>
      </c>
      <c r="F39" s="122" t="s">
        <v>15</v>
      </c>
      <c r="G39" s="163">
        <v>2</v>
      </c>
      <c r="H39" s="36"/>
      <c r="I39" s="37"/>
    </row>
    <row r="40" spans="2:9" ht="16.5" customHeight="1">
      <c r="B40" s="160">
        <v>26</v>
      </c>
      <c r="C40" s="66"/>
      <c r="D40" s="161" t="s">
        <v>590</v>
      </c>
      <c r="E40" s="162" t="s">
        <v>588</v>
      </c>
      <c r="F40" s="122" t="s">
        <v>15</v>
      </c>
      <c r="G40" s="163">
        <v>20</v>
      </c>
      <c r="H40" s="36"/>
      <c r="I40" s="37"/>
    </row>
    <row r="41" spans="2:9" ht="25.5">
      <c r="B41" s="160">
        <v>27</v>
      </c>
      <c r="C41" s="66"/>
      <c r="D41" s="161" t="s">
        <v>591</v>
      </c>
      <c r="E41" s="162" t="s">
        <v>588</v>
      </c>
      <c r="F41" s="122" t="s">
        <v>15</v>
      </c>
      <c r="G41" s="163">
        <v>2</v>
      </c>
      <c r="H41" s="36"/>
      <c r="I41" s="37"/>
    </row>
    <row r="42" spans="2:9" ht="16.5" customHeight="1">
      <c r="B42" s="160">
        <v>28</v>
      </c>
      <c r="C42" s="66"/>
      <c r="D42" s="161" t="s">
        <v>592</v>
      </c>
      <c r="E42" s="162"/>
      <c r="F42" s="122" t="s">
        <v>15</v>
      </c>
      <c r="G42" s="163">
        <v>200</v>
      </c>
      <c r="H42" s="36"/>
      <c r="I42" s="37"/>
    </row>
    <row r="43" spans="2:9" ht="16.5" customHeight="1">
      <c r="B43" s="160">
        <v>29</v>
      </c>
      <c r="C43" s="66"/>
      <c r="D43" s="161" t="s">
        <v>593</v>
      </c>
      <c r="E43" s="162"/>
      <c r="F43" s="163" t="s">
        <v>38</v>
      </c>
      <c r="G43" s="163">
        <v>40</v>
      </c>
      <c r="H43" s="36"/>
      <c r="I43" s="37"/>
    </row>
    <row r="44" spans="2:9" ht="16.5" customHeight="1">
      <c r="B44" s="160">
        <v>30</v>
      </c>
      <c r="C44" s="66"/>
      <c r="D44" s="161" t="s">
        <v>594</v>
      </c>
      <c r="E44" s="162"/>
      <c r="F44" s="122" t="s">
        <v>15</v>
      </c>
      <c r="G44" s="163">
        <v>170</v>
      </c>
      <c r="H44" s="36"/>
      <c r="I44" s="37"/>
    </row>
    <row r="45" spans="2:9" ht="16.5" customHeight="1">
      <c r="B45" s="160">
        <v>31</v>
      </c>
      <c r="C45" s="66"/>
      <c r="D45" s="161" t="s">
        <v>595</v>
      </c>
      <c r="E45" s="162"/>
      <c r="F45" s="163" t="s">
        <v>555</v>
      </c>
      <c r="G45" s="163">
        <v>1</v>
      </c>
      <c r="H45" s="36"/>
      <c r="I45" s="37"/>
    </row>
    <row r="46" spans="2:9" ht="16.5" customHeight="1">
      <c r="B46" s="160">
        <v>32</v>
      </c>
      <c r="C46" s="66"/>
      <c r="D46" s="161" t="s">
        <v>596</v>
      </c>
      <c r="E46" s="162"/>
      <c r="F46" s="163" t="s">
        <v>555</v>
      </c>
      <c r="G46" s="163">
        <v>1</v>
      </c>
      <c r="H46" s="36"/>
      <c r="I46" s="37"/>
    </row>
    <row r="47" spans="2:9" s="13" customFormat="1">
      <c r="B47" s="18"/>
      <c r="C47" s="19"/>
      <c r="D47" s="20"/>
      <c r="E47" s="20"/>
      <c r="F47" s="21"/>
      <c r="G47" s="34"/>
      <c r="H47" s="38"/>
      <c r="I47" s="39"/>
    </row>
    <row r="48" spans="2:9" ht="15">
      <c r="B48" s="9"/>
      <c r="C48" s="9"/>
      <c r="D48" s="14"/>
      <c r="E48" s="14"/>
      <c r="F48" s="14" t="s">
        <v>6</v>
      </c>
      <c r="G48" s="35"/>
      <c r="H48" s="36"/>
      <c r="I48" s="37"/>
    </row>
    <row r="50" spans="2:11" s="15" customFormat="1" ht="12.75" customHeight="1">
      <c r="C50" s="16" t="str">
        <f>'1,1'!C28</f>
        <v>Piezīmes:</v>
      </c>
    </row>
    <row r="51" spans="2:11" s="15" customFormat="1" ht="45" customHeight="1">
      <c r="B51"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51" s="276"/>
      <c r="D51" s="276"/>
      <c r="E51" s="276"/>
      <c r="F51" s="276"/>
      <c r="G51" s="276"/>
      <c r="H51" s="276"/>
      <c r="I51" s="276"/>
    </row>
    <row r="52" spans="2:11" s="15" customFormat="1" ht="96" customHeight="1">
      <c r="B52" s="276"/>
      <c r="C52" s="276"/>
      <c r="D52" s="276"/>
      <c r="E52" s="276"/>
      <c r="F52" s="276"/>
      <c r="G52" s="276"/>
      <c r="H52" s="276"/>
      <c r="I52" s="276"/>
      <c r="J52" s="276"/>
      <c r="K52" s="276"/>
    </row>
    <row r="53" spans="2:11" s="15" customFormat="1" ht="12.75" customHeight="1">
      <c r="C53" s="17"/>
    </row>
    <row r="54" spans="2:11">
      <c r="B54" s="2" t="s">
        <v>0</v>
      </c>
    </row>
    <row r="55" spans="2:11" ht="14.25" customHeight="1">
      <c r="D55" s="22" t="s">
        <v>1</v>
      </c>
      <c r="E55" s="22"/>
    </row>
    <row r="56" spans="2:11">
      <c r="D56" s="23" t="s">
        <v>10</v>
      </c>
      <c r="E56" s="23"/>
      <c r="F56" s="24"/>
    </row>
    <row r="59" spans="2:11">
      <c r="B59" s="40" t="str">
        <f>'1,1'!B37</f>
        <v>Pārbaudīja:</v>
      </c>
      <c r="C59" s="41"/>
      <c r="D59" s="42"/>
      <c r="E59" s="42"/>
    </row>
    <row r="60" spans="2:11">
      <c r="B60" s="41"/>
      <c r="C60" s="43"/>
      <c r="D60" s="22" t="str">
        <f>'1,1'!D38</f>
        <v>Dzintra Cīrule</v>
      </c>
      <c r="E60" s="22"/>
    </row>
    <row r="61" spans="2:11">
      <c r="B61" s="41"/>
      <c r="C61" s="44"/>
      <c r="D61" s="23" t="str">
        <f>'1,1'!D39</f>
        <v>Sertifikāta Nr.10-0363</v>
      </c>
      <c r="E61" s="23"/>
    </row>
  </sheetData>
  <mergeCells count="15">
    <mergeCell ref="B52:I52"/>
    <mergeCell ref="J52:K52"/>
    <mergeCell ref="B11:B12"/>
    <mergeCell ref="C11:C12"/>
    <mergeCell ref="F11:F12"/>
    <mergeCell ref="G11:G12"/>
    <mergeCell ref="B51:I51"/>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33"/>
  <sheetViews>
    <sheetView showZeros="0" view="pageBreakPreview" topLeftCell="B16" zoomScale="80" zoomScaleNormal="100" zoomScaleSheetLayoutView="80" workbookViewId="0">
      <selection activeCell="D19" sqref="D19"/>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17.8554687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78" t="s">
        <v>16</v>
      </c>
      <c r="C1" s="278"/>
      <c r="D1" s="278"/>
      <c r="E1" s="45"/>
      <c r="F1" s="25" t="str">
        <f ca="1">MID(CELL("filename",B1), FIND("]", CELL("filename",B1))+ 1, 255)</f>
        <v>2,10</v>
      </c>
      <c r="G1" s="25"/>
      <c r="H1" s="25"/>
      <c r="I1" s="25"/>
    </row>
    <row r="2" spans="2:9" s="6" customFormat="1" ht="15">
      <c r="B2" s="279" t="str">
        <f>D13</f>
        <v>Videonovērošanas sistēma</v>
      </c>
      <c r="C2" s="279"/>
      <c r="D2" s="279"/>
      <c r="E2" s="279"/>
      <c r="F2" s="279"/>
      <c r="G2" s="279"/>
      <c r="H2" s="279"/>
      <c r="I2" s="279"/>
    </row>
    <row r="3" spans="2:9" ht="47.25" customHeight="1">
      <c r="B3" s="3" t="s">
        <v>2</v>
      </c>
      <c r="D3" s="286" t="str">
        <f>'1,1'!D3</f>
        <v>Nacionālais rehabilitācjas centrs "Vaivari"</v>
      </c>
      <c r="E3" s="286"/>
      <c r="F3" s="286"/>
      <c r="G3" s="286"/>
      <c r="H3" s="286"/>
      <c r="I3" s="286"/>
    </row>
    <row r="4" spans="2:9"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c r="I4" s="286"/>
    </row>
    <row r="5" spans="2:9" ht="15">
      <c r="B5" s="3" t="s">
        <v>4</v>
      </c>
      <c r="D5" s="286" t="str">
        <f>'1,1'!D5:H5</f>
        <v>Asaru prospekts 61, Jūrmala</v>
      </c>
      <c r="E5" s="286"/>
      <c r="F5" s="286"/>
      <c r="G5" s="286"/>
      <c r="H5" s="286"/>
      <c r="I5" s="286"/>
    </row>
    <row r="6" spans="2:9">
      <c r="B6" s="3" t="s">
        <v>14</v>
      </c>
      <c r="D6" s="4" t="str">
        <f>'1,1'!D6</f>
        <v>Nr.1-37/17/005/ERAF</v>
      </c>
      <c r="E6" s="4"/>
      <c r="F6" s="4"/>
      <c r="G6" s="10"/>
      <c r="H6" s="26"/>
      <c r="I6" s="26"/>
    </row>
    <row r="7" spans="2:9" ht="33.75" customHeight="1">
      <c r="B7" s="277" t="str">
        <f>'1,1'!B7:H7</f>
        <v>Apjomi sastādīti pamatojoties  SIA „Baltex Group” būvprojekta rasējumiem un specifikācijām</v>
      </c>
      <c r="C7" s="277"/>
      <c r="D7" s="277"/>
      <c r="E7" s="277"/>
      <c r="F7" s="277"/>
      <c r="G7" s="277"/>
      <c r="H7" s="277"/>
      <c r="I7" s="277"/>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80" t="s">
        <v>5</v>
      </c>
      <c r="C11" s="281"/>
      <c r="D11" s="290" t="s">
        <v>7</v>
      </c>
      <c r="E11" s="291"/>
      <c r="F11" s="284" t="s">
        <v>8</v>
      </c>
      <c r="G11" s="285" t="s">
        <v>9</v>
      </c>
      <c r="H11" s="36"/>
      <c r="I11" s="37"/>
    </row>
    <row r="12" spans="2:9" ht="59.25" customHeight="1">
      <c r="B12" s="280"/>
      <c r="C12" s="282"/>
      <c r="D12" s="292"/>
      <c r="E12" s="293"/>
      <c r="F12" s="284"/>
      <c r="G12" s="285"/>
      <c r="H12" s="36"/>
      <c r="I12" s="37"/>
    </row>
    <row r="13" spans="2:9" ht="15.75">
      <c r="B13" s="27"/>
      <c r="C13" s="28"/>
      <c r="D13" s="287" t="s">
        <v>31</v>
      </c>
      <c r="E13" s="289"/>
      <c r="F13" s="288"/>
      <c r="G13" s="32"/>
      <c r="H13" s="36"/>
      <c r="I13" s="37"/>
    </row>
    <row r="14" spans="2:9" ht="15.75">
      <c r="B14" s="67"/>
      <c r="C14" s="68"/>
      <c r="D14" s="69" t="s">
        <v>54</v>
      </c>
      <c r="E14" s="69"/>
      <c r="F14" s="70"/>
      <c r="G14" s="71"/>
      <c r="H14" s="36"/>
      <c r="I14" s="37"/>
    </row>
    <row r="15" spans="2:9" ht="25.5">
      <c r="B15" s="168">
        <v>1</v>
      </c>
      <c r="C15" s="66"/>
      <c r="D15" s="164" t="s">
        <v>597</v>
      </c>
      <c r="E15" s="164" t="s">
        <v>598</v>
      </c>
      <c r="F15" s="122" t="s">
        <v>15</v>
      </c>
      <c r="G15" s="165">
        <v>1</v>
      </c>
      <c r="H15" s="36"/>
      <c r="I15" s="37"/>
    </row>
    <row r="16" spans="2:9">
      <c r="B16" s="168">
        <v>2</v>
      </c>
      <c r="C16" s="66"/>
      <c r="D16" s="169" t="s">
        <v>599</v>
      </c>
      <c r="E16" s="164" t="s">
        <v>600</v>
      </c>
      <c r="F16" s="122" t="s">
        <v>15</v>
      </c>
      <c r="G16" s="165">
        <v>1</v>
      </c>
      <c r="H16" s="36"/>
      <c r="I16" s="37"/>
    </row>
    <row r="17" spans="2:11" ht="114.75">
      <c r="B17" s="160">
        <v>3</v>
      </c>
      <c r="C17" s="66"/>
      <c r="D17" s="169" t="s">
        <v>601</v>
      </c>
      <c r="E17" s="164" t="s">
        <v>602</v>
      </c>
      <c r="F17" s="163" t="s">
        <v>555</v>
      </c>
      <c r="G17" s="165">
        <v>1</v>
      </c>
      <c r="H17" s="36"/>
      <c r="I17" s="37"/>
    </row>
    <row r="18" spans="2:11">
      <c r="B18" s="160">
        <v>4</v>
      </c>
      <c r="C18" s="66"/>
      <c r="D18" s="164" t="s">
        <v>603</v>
      </c>
      <c r="E18" s="164" t="s">
        <v>604</v>
      </c>
      <c r="F18" s="165" t="s">
        <v>38</v>
      </c>
      <c r="G18" s="165">
        <v>60</v>
      </c>
      <c r="H18" s="36"/>
      <c r="I18" s="37"/>
    </row>
    <row r="19" spans="2:11" s="13" customFormat="1">
      <c r="B19" s="18"/>
      <c r="C19" s="19"/>
      <c r="D19" s="20"/>
      <c r="E19" s="20"/>
      <c r="F19" s="21"/>
      <c r="G19" s="34"/>
      <c r="H19" s="38"/>
      <c r="I19" s="39"/>
    </row>
    <row r="20" spans="2:11" ht="15">
      <c r="B20" s="9"/>
      <c r="C20" s="9"/>
      <c r="D20" s="14"/>
      <c r="E20" s="14"/>
      <c r="F20" s="14" t="s">
        <v>6</v>
      </c>
      <c r="G20" s="35"/>
      <c r="H20" s="36"/>
      <c r="I20" s="37"/>
    </row>
    <row r="22" spans="2:11" s="15" customFormat="1" ht="12.75" customHeight="1">
      <c r="C22" s="16" t="str">
        <f>'1,1'!C28</f>
        <v>Piezīmes:</v>
      </c>
    </row>
    <row r="23" spans="2:11" s="15" customFormat="1" ht="45" customHeight="1">
      <c r="B23"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23" s="276"/>
      <c r="D23" s="276"/>
      <c r="E23" s="276"/>
      <c r="F23" s="276"/>
      <c r="G23" s="276"/>
      <c r="H23" s="276"/>
      <c r="I23" s="276"/>
    </row>
    <row r="24" spans="2:11" s="15" customFormat="1" ht="96" customHeight="1">
      <c r="B24" s="276"/>
      <c r="C24" s="276"/>
      <c r="D24" s="276"/>
      <c r="E24" s="276"/>
      <c r="F24" s="276"/>
      <c r="G24" s="276"/>
      <c r="H24" s="276"/>
      <c r="I24" s="276"/>
      <c r="J24" s="276"/>
      <c r="K24" s="276"/>
    </row>
    <row r="25" spans="2:11" s="15" customFormat="1" ht="12.75" customHeight="1">
      <c r="C25" s="17"/>
    </row>
    <row r="26" spans="2:11">
      <c r="B26" s="2" t="s">
        <v>0</v>
      </c>
    </row>
    <row r="27" spans="2:11" ht="14.25" customHeight="1">
      <c r="D27" s="22" t="s">
        <v>1</v>
      </c>
      <c r="E27" s="22"/>
    </row>
    <row r="28" spans="2:11">
      <c r="D28" s="23" t="s">
        <v>10</v>
      </c>
      <c r="E28" s="23"/>
      <c r="F28" s="24"/>
    </row>
    <row r="31" spans="2:11">
      <c r="B31" s="40" t="str">
        <f>'1,1'!B37</f>
        <v>Pārbaudīja:</v>
      </c>
      <c r="C31" s="41"/>
      <c r="D31" s="42"/>
      <c r="E31" s="42"/>
    </row>
    <row r="32" spans="2:11">
      <c r="B32" s="41"/>
      <c r="C32" s="43"/>
      <c r="D32" s="22" t="str">
        <f>'1,1'!D38</f>
        <v>Dzintra Cīrule</v>
      </c>
      <c r="E32" s="22"/>
    </row>
    <row r="33" spans="2:5">
      <c r="B33" s="41"/>
      <c r="C33" s="44"/>
      <c r="D33" s="23" t="str">
        <f>'1,1'!D39</f>
        <v>Sertifikāta Nr.10-0363</v>
      </c>
      <c r="E33" s="23"/>
    </row>
  </sheetData>
  <mergeCells count="15">
    <mergeCell ref="B24:I24"/>
    <mergeCell ref="J24:K24"/>
    <mergeCell ref="B11:B12"/>
    <mergeCell ref="C11:C12"/>
    <mergeCell ref="F11:F12"/>
    <mergeCell ref="G11:G12"/>
    <mergeCell ref="B23:I23"/>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58"/>
  <sheetViews>
    <sheetView showZeros="0" view="pageBreakPreview" topLeftCell="A19" zoomScale="80" zoomScaleNormal="100" zoomScaleSheetLayoutView="80" workbookViewId="0">
      <selection activeCell="F58" sqref="F58"/>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17.7109375" style="2" customWidth="1"/>
    <col min="6" max="6" width="8.140625" style="2" customWidth="1"/>
    <col min="7" max="8" width="9.140625" style="2"/>
    <col min="9" max="9" width="20.7109375" style="2" customWidth="1"/>
    <col min="10" max="10" width="9.140625" style="2"/>
    <col min="11" max="11" width="9.140625" style="2" hidden="1" customWidth="1"/>
    <col min="12" max="16384" width="9.140625" style="2"/>
  </cols>
  <sheetData>
    <row r="1" spans="2:9" s="6" customFormat="1" ht="15">
      <c r="B1" s="278" t="s">
        <v>16</v>
      </c>
      <c r="C1" s="278"/>
      <c r="D1" s="278"/>
      <c r="E1" s="45"/>
      <c r="F1" s="25" t="str">
        <f ca="1">MID(CELL("filename",B1), FIND("]", CELL("filename",B1))+ 1, 255)</f>
        <v>2,11</v>
      </c>
      <c r="G1" s="25"/>
      <c r="H1" s="25"/>
      <c r="I1" s="25"/>
    </row>
    <row r="2" spans="2:9" s="6" customFormat="1" ht="15">
      <c r="B2" s="279" t="str">
        <f>D13</f>
        <v>Ugunsdzēsības automātikas sistēma</v>
      </c>
      <c r="C2" s="279"/>
      <c r="D2" s="279"/>
      <c r="E2" s="279"/>
      <c r="F2" s="279"/>
      <c r="G2" s="279"/>
      <c r="H2" s="279"/>
      <c r="I2" s="279"/>
    </row>
    <row r="3" spans="2:9" ht="22.5" customHeight="1">
      <c r="B3" s="3" t="s">
        <v>2</v>
      </c>
      <c r="D3" s="286" t="str">
        <f>'1,1'!D3</f>
        <v>Nacionālais rehabilitācjas centrs "Vaivari"</v>
      </c>
      <c r="E3" s="286"/>
      <c r="F3" s="286"/>
      <c r="G3" s="286"/>
      <c r="H3" s="286"/>
      <c r="I3" s="286"/>
    </row>
    <row r="4" spans="2:9"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c r="I4" s="286"/>
    </row>
    <row r="5" spans="2:9" ht="15">
      <c r="B5" s="3" t="s">
        <v>4</v>
      </c>
      <c r="D5" s="286" t="str">
        <f>'1,1'!D5:H5</f>
        <v>Asaru prospekts 61, Jūrmala</v>
      </c>
      <c r="E5" s="286"/>
      <c r="F5" s="286"/>
      <c r="G5" s="286"/>
      <c r="H5" s="286"/>
      <c r="I5" s="286"/>
    </row>
    <row r="6" spans="2:9">
      <c r="B6" s="3" t="s">
        <v>14</v>
      </c>
      <c r="D6" s="4" t="str">
        <f>'1,1'!D6</f>
        <v>Nr.1-37/17/005/ERAF</v>
      </c>
      <c r="E6" s="4"/>
      <c r="F6" s="4"/>
      <c r="G6" s="10"/>
      <c r="H6" s="26"/>
      <c r="I6" s="26"/>
    </row>
    <row r="7" spans="2:9" ht="22.5" customHeight="1">
      <c r="B7" s="277" t="str">
        <f>'1,1'!B7:H7</f>
        <v>Apjomi sastādīti pamatojoties  SIA „Baltex Group” būvprojekta rasējumiem un specifikācijām</v>
      </c>
      <c r="C7" s="277"/>
      <c r="D7" s="277"/>
      <c r="E7" s="277"/>
      <c r="F7" s="277"/>
      <c r="G7" s="277"/>
      <c r="H7" s="277"/>
      <c r="I7" s="277"/>
    </row>
    <row r="8" spans="2:9">
      <c r="B8" s="5"/>
      <c r="C8" s="5"/>
      <c r="F8" s="8"/>
      <c r="G8" s="10"/>
      <c r="H8" s="10"/>
      <c r="I8" s="7"/>
    </row>
    <row r="9" spans="2:9" ht="15" customHeight="1">
      <c r="B9" s="12"/>
      <c r="C9" s="12"/>
      <c r="D9" s="1" t="str">
        <f>'1,1'!D9</f>
        <v>Apjomi sastādīti:  2018.gada 2. marts</v>
      </c>
      <c r="E9" s="1"/>
      <c r="H9" s="11"/>
      <c r="I9" s="11"/>
    </row>
    <row r="10" spans="2:9" ht="15">
      <c r="B10" s="12"/>
      <c r="C10" s="12"/>
    </row>
    <row r="11" spans="2:9" ht="14.25" customHeight="1">
      <c r="B11" s="280" t="s">
        <v>5</v>
      </c>
      <c r="C11" s="281"/>
      <c r="D11" s="290" t="s">
        <v>7</v>
      </c>
      <c r="E11" s="291"/>
      <c r="F11" s="284" t="s">
        <v>8</v>
      </c>
      <c r="G11" s="285" t="s">
        <v>9</v>
      </c>
      <c r="H11" s="36"/>
      <c r="I11" s="37"/>
    </row>
    <row r="12" spans="2:9" ht="59.25" customHeight="1">
      <c r="B12" s="280"/>
      <c r="C12" s="282"/>
      <c r="D12" s="292"/>
      <c r="E12" s="293"/>
      <c r="F12" s="284"/>
      <c r="G12" s="285"/>
      <c r="H12" s="36"/>
      <c r="I12" s="37"/>
    </row>
    <row r="13" spans="2:9" ht="15.75">
      <c r="B13" s="27"/>
      <c r="C13" s="28"/>
      <c r="D13" s="287" t="s">
        <v>32</v>
      </c>
      <c r="E13" s="289"/>
      <c r="F13" s="288"/>
      <c r="G13" s="32"/>
      <c r="H13" s="36"/>
      <c r="I13" s="37"/>
    </row>
    <row r="14" spans="2:9" ht="15.75">
      <c r="B14" s="46"/>
      <c r="C14" s="62"/>
      <c r="D14" s="170" t="s">
        <v>54</v>
      </c>
      <c r="E14" s="171"/>
      <c r="F14" s="171"/>
      <c r="G14" s="63"/>
      <c r="H14" s="36"/>
      <c r="I14" s="37"/>
    </row>
    <row r="15" spans="2:9">
      <c r="B15" s="50"/>
      <c r="C15" s="172"/>
      <c r="D15" s="173" t="s">
        <v>605</v>
      </c>
      <c r="E15" s="173"/>
      <c r="F15" s="173"/>
      <c r="G15" s="173"/>
      <c r="H15" s="36"/>
      <c r="I15" s="37"/>
    </row>
    <row r="16" spans="2:9">
      <c r="B16" s="174">
        <v>1</v>
      </c>
      <c r="C16" s="125"/>
      <c r="D16" s="161" t="s">
        <v>606</v>
      </c>
      <c r="E16" s="146" t="s">
        <v>607</v>
      </c>
      <c r="F16" s="175" t="s">
        <v>15</v>
      </c>
      <c r="G16" s="167">
        <v>109</v>
      </c>
      <c r="H16" s="36"/>
      <c r="I16" s="37"/>
    </row>
    <row r="17" spans="2:9">
      <c r="B17" s="176">
        <v>2</v>
      </c>
      <c r="C17" s="125"/>
      <c r="D17" s="161" t="s">
        <v>608</v>
      </c>
      <c r="E17" s="146" t="s">
        <v>609</v>
      </c>
      <c r="F17" s="175" t="s">
        <v>15</v>
      </c>
      <c r="G17" s="167">
        <v>109</v>
      </c>
      <c r="H17" s="36"/>
      <c r="I17" s="37"/>
    </row>
    <row r="18" spans="2:9">
      <c r="B18" s="174">
        <v>3</v>
      </c>
      <c r="C18" s="125"/>
      <c r="D18" s="161" t="s">
        <v>610</v>
      </c>
      <c r="E18" s="146" t="s">
        <v>611</v>
      </c>
      <c r="F18" s="175" t="s">
        <v>15</v>
      </c>
      <c r="G18" s="167">
        <v>109</v>
      </c>
      <c r="H18" s="36"/>
      <c r="I18" s="37"/>
    </row>
    <row r="19" spans="2:9">
      <c r="B19" s="174">
        <v>4</v>
      </c>
      <c r="C19" s="125"/>
      <c r="D19" s="161" t="s">
        <v>612</v>
      </c>
      <c r="E19" s="146" t="s">
        <v>613</v>
      </c>
      <c r="F19" s="175" t="s">
        <v>15</v>
      </c>
      <c r="G19" s="167">
        <v>109</v>
      </c>
      <c r="H19" s="36"/>
      <c r="I19" s="37"/>
    </row>
    <row r="20" spans="2:9">
      <c r="B20" s="176">
        <v>5</v>
      </c>
      <c r="C20" s="125"/>
      <c r="D20" s="161" t="s">
        <v>614</v>
      </c>
      <c r="E20" s="146" t="s">
        <v>615</v>
      </c>
      <c r="F20" s="175" t="s">
        <v>555</v>
      </c>
      <c r="G20" s="167">
        <v>4</v>
      </c>
      <c r="H20" s="36"/>
      <c r="I20" s="37"/>
    </row>
    <row r="21" spans="2:9">
      <c r="B21" s="174">
        <v>6</v>
      </c>
      <c r="C21" s="125"/>
      <c r="D21" s="161" t="s">
        <v>616</v>
      </c>
      <c r="E21" s="146" t="s">
        <v>617</v>
      </c>
      <c r="F21" s="175" t="s">
        <v>555</v>
      </c>
      <c r="G21" s="167">
        <v>2</v>
      </c>
      <c r="H21" s="36"/>
      <c r="I21" s="37"/>
    </row>
    <row r="22" spans="2:9">
      <c r="B22" s="176">
        <v>7</v>
      </c>
      <c r="C22" s="125"/>
      <c r="D22" s="161" t="s">
        <v>618</v>
      </c>
      <c r="E22" s="146" t="s">
        <v>619</v>
      </c>
      <c r="F22" s="175" t="s">
        <v>15</v>
      </c>
      <c r="G22" s="167">
        <v>3</v>
      </c>
      <c r="H22" s="36"/>
      <c r="I22" s="37"/>
    </row>
    <row r="23" spans="2:9">
      <c r="B23" s="176">
        <v>8</v>
      </c>
      <c r="C23" s="125"/>
      <c r="D23" s="161" t="s">
        <v>620</v>
      </c>
      <c r="E23" s="146" t="s">
        <v>621</v>
      </c>
      <c r="F23" s="175" t="s">
        <v>15</v>
      </c>
      <c r="G23" s="167">
        <v>3</v>
      </c>
      <c r="H23" s="36"/>
      <c r="I23" s="37"/>
    </row>
    <row r="24" spans="2:9">
      <c r="B24" s="176">
        <v>9</v>
      </c>
      <c r="C24" s="125"/>
      <c r="D24" s="161" t="s">
        <v>622</v>
      </c>
      <c r="E24" s="146"/>
      <c r="F24" s="175" t="s">
        <v>15</v>
      </c>
      <c r="G24" s="167">
        <v>41</v>
      </c>
      <c r="H24" s="36"/>
      <c r="I24" s="37"/>
    </row>
    <row r="25" spans="2:9">
      <c r="B25" s="177"/>
      <c r="C25" s="125"/>
      <c r="D25" s="173" t="s">
        <v>623</v>
      </c>
      <c r="E25" s="173"/>
      <c r="F25" s="178"/>
      <c r="G25" s="178"/>
      <c r="H25" s="36"/>
      <c r="I25" s="37"/>
    </row>
    <row r="26" spans="2:9">
      <c r="B26" s="176">
        <v>10</v>
      </c>
      <c r="C26" s="125"/>
      <c r="D26" s="161" t="s">
        <v>624</v>
      </c>
      <c r="E26" s="146"/>
      <c r="F26" s="175" t="s">
        <v>555</v>
      </c>
      <c r="G26" s="167">
        <v>1</v>
      </c>
      <c r="H26" s="36"/>
      <c r="I26" s="37"/>
    </row>
    <row r="27" spans="2:9" ht="25.5">
      <c r="B27" s="176">
        <v>11</v>
      </c>
      <c r="C27" s="125"/>
      <c r="D27" s="161" t="s">
        <v>603</v>
      </c>
      <c r="E27" s="146" t="s">
        <v>625</v>
      </c>
      <c r="F27" s="175" t="s">
        <v>555</v>
      </c>
      <c r="G27" s="167">
        <v>650</v>
      </c>
      <c r="H27" s="36"/>
      <c r="I27" s="37"/>
    </row>
    <row r="28" spans="2:9" ht="25.5">
      <c r="B28" s="176">
        <v>12</v>
      </c>
      <c r="C28" s="125"/>
      <c r="D28" s="161" t="s">
        <v>626</v>
      </c>
      <c r="E28" s="146" t="s">
        <v>627</v>
      </c>
      <c r="F28" s="175" t="s">
        <v>38</v>
      </c>
      <c r="G28" s="167">
        <v>100</v>
      </c>
      <c r="H28" s="36"/>
      <c r="I28" s="37"/>
    </row>
    <row r="29" spans="2:9">
      <c r="B29" s="176">
        <v>13</v>
      </c>
      <c r="C29" s="125"/>
      <c r="D29" s="161" t="s">
        <v>584</v>
      </c>
      <c r="E29" s="162"/>
      <c r="F29" s="163" t="s">
        <v>38</v>
      </c>
      <c r="G29" s="179">
        <v>100</v>
      </c>
      <c r="H29" s="36"/>
      <c r="I29" s="37"/>
    </row>
    <row r="30" spans="2:9">
      <c r="B30" s="176">
        <v>14</v>
      </c>
      <c r="C30" s="125"/>
      <c r="D30" s="164" t="s">
        <v>628</v>
      </c>
      <c r="E30" s="162"/>
      <c r="F30" s="163" t="s">
        <v>555</v>
      </c>
      <c r="G30" s="179">
        <v>1</v>
      </c>
      <c r="H30" s="36"/>
      <c r="I30" s="37"/>
    </row>
    <row r="31" spans="2:9">
      <c r="B31" s="176">
        <v>15</v>
      </c>
      <c r="C31" s="125"/>
      <c r="D31" s="164" t="s">
        <v>629</v>
      </c>
      <c r="E31" s="162"/>
      <c r="F31" s="163" t="s">
        <v>15</v>
      </c>
      <c r="G31" s="167">
        <v>5</v>
      </c>
      <c r="H31" s="36"/>
      <c r="I31" s="37"/>
    </row>
    <row r="32" spans="2:9" ht="25.5">
      <c r="B32" s="176">
        <v>16</v>
      </c>
      <c r="C32" s="125"/>
      <c r="D32" s="164" t="s">
        <v>630</v>
      </c>
      <c r="E32" s="161" t="s">
        <v>631</v>
      </c>
      <c r="F32" s="163" t="s">
        <v>555</v>
      </c>
      <c r="G32" s="167">
        <v>1</v>
      </c>
      <c r="H32" s="36"/>
      <c r="I32" s="37"/>
    </row>
    <row r="33" spans="2:9">
      <c r="B33" s="180"/>
      <c r="C33" s="125"/>
      <c r="D33" s="181" t="s">
        <v>632</v>
      </c>
      <c r="E33" s="181"/>
      <c r="F33" s="182"/>
      <c r="G33" s="182"/>
      <c r="H33" s="36"/>
      <c r="I33" s="37"/>
    </row>
    <row r="34" spans="2:9">
      <c r="B34" s="160">
        <v>17</v>
      </c>
      <c r="C34" s="125"/>
      <c r="D34" s="183" t="s">
        <v>633</v>
      </c>
      <c r="E34" s="184" t="s">
        <v>634</v>
      </c>
      <c r="F34" s="163" t="s">
        <v>15</v>
      </c>
      <c r="G34" s="163">
        <v>2</v>
      </c>
      <c r="H34" s="36"/>
      <c r="I34" s="37"/>
    </row>
    <row r="35" spans="2:9" ht="15">
      <c r="B35" s="46"/>
      <c r="C35" s="62"/>
      <c r="D35" s="185" t="s">
        <v>635</v>
      </c>
      <c r="E35" s="185"/>
      <c r="F35" s="63"/>
      <c r="G35" s="64"/>
      <c r="H35" s="36"/>
      <c r="I35" s="37"/>
    </row>
    <row r="36" spans="2:9">
      <c r="B36" s="186">
        <v>18</v>
      </c>
      <c r="C36" s="66"/>
      <c r="D36" s="161" t="s">
        <v>636</v>
      </c>
      <c r="E36" s="187" t="s">
        <v>637</v>
      </c>
      <c r="F36" s="122" t="s">
        <v>15</v>
      </c>
      <c r="G36" s="122">
        <v>2</v>
      </c>
      <c r="H36" s="36"/>
      <c r="I36" s="37"/>
    </row>
    <row r="37" spans="2:9">
      <c r="B37" s="188">
        <v>19</v>
      </c>
      <c r="C37" s="66"/>
      <c r="D37" s="161" t="s">
        <v>638</v>
      </c>
      <c r="E37" s="187" t="s">
        <v>639</v>
      </c>
      <c r="F37" s="175" t="s">
        <v>555</v>
      </c>
      <c r="G37" s="122">
        <v>4</v>
      </c>
      <c r="H37" s="36"/>
      <c r="I37" s="37"/>
    </row>
    <row r="38" spans="2:9">
      <c r="B38" s="186">
        <v>20</v>
      </c>
      <c r="C38" s="66"/>
      <c r="D38" s="161" t="s">
        <v>640</v>
      </c>
      <c r="E38" s="187" t="s">
        <v>641</v>
      </c>
      <c r="F38" s="122" t="s">
        <v>15</v>
      </c>
      <c r="G38" s="122">
        <v>43</v>
      </c>
      <c r="H38" s="36"/>
      <c r="I38" s="37"/>
    </row>
    <row r="39" spans="2:9">
      <c r="B39" s="188">
        <v>21</v>
      </c>
      <c r="C39" s="66"/>
      <c r="D39" s="161" t="s">
        <v>642</v>
      </c>
      <c r="E39" s="187" t="s">
        <v>643</v>
      </c>
      <c r="F39" s="122" t="s">
        <v>15</v>
      </c>
      <c r="G39" s="122">
        <v>5</v>
      </c>
      <c r="H39" s="36"/>
      <c r="I39" s="37"/>
    </row>
    <row r="40" spans="2:9">
      <c r="B40" s="186">
        <v>22</v>
      </c>
      <c r="C40" s="66"/>
      <c r="D40" s="161" t="s">
        <v>644</v>
      </c>
      <c r="E40" s="187" t="s">
        <v>645</v>
      </c>
      <c r="F40" s="122" t="s">
        <v>15</v>
      </c>
      <c r="G40" s="122">
        <v>48</v>
      </c>
      <c r="H40" s="36"/>
      <c r="I40" s="37"/>
    </row>
    <row r="41" spans="2:9" ht="25.5">
      <c r="B41" s="188">
        <v>23</v>
      </c>
      <c r="C41" s="66"/>
      <c r="D41" s="161" t="s">
        <v>646</v>
      </c>
      <c r="E41" s="187"/>
      <c r="F41" s="175" t="s">
        <v>555</v>
      </c>
      <c r="G41" s="122">
        <v>48</v>
      </c>
      <c r="H41" s="36"/>
      <c r="I41" s="37"/>
    </row>
    <row r="42" spans="2:9">
      <c r="B42" s="186">
        <v>24</v>
      </c>
      <c r="C42" s="66"/>
      <c r="D42" s="161" t="s">
        <v>647</v>
      </c>
      <c r="E42" s="187" t="s">
        <v>648</v>
      </c>
      <c r="F42" s="122" t="s">
        <v>649</v>
      </c>
      <c r="G42" s="122">
        <v>1820</v>
      </c>
      <c r="H42" s="36"/>
      <c r="I42" s="37"/>
    </row>
    <row r="43" spans="2:9">
      <c r="B43" s="188">
        <v>25</v>
      </c>
      <c r="C43" s="66"/>
      <c r="D43" s="161" t="s">
        <v>584</v>
      </c>
      <c r="E43" s="187"/>
      <c r="F43" s="122" t="s">
        <v>649</v>
      </c>
      <c r="G43" s="122">
        <v>900</v>
      </c>
      <c r="H43" s="36"/>
      <c r="I43" s="37"/>
    </row>
    <row r="44" spans="2:9" ht="25.5">
      <c r="B44" s="186">
        <v>26</v>
      </c>
      <c r="C44" s="66"/>
      <c r="D44" s="164" t="s">
        <v>630</v>
      </c>
      <c r="E44" s="187" t="s">
        <v>631</v>
      </c>
      <c r="F44" s="175" t="s">
        <v>555</v>
      </c>
      <c r="G44" s="167">
        <v>1</v>
      </c>
      <c r="H44" s="36"/>
      <c r="I44" s="37"/>
    </row>
    <row r="45" spans="2:9">
      <c r="B45" s="188">
        <v>27</v>
      </c>
      <c r="C45" s="66"/>
      <c r="D45" s="161" t="s">
        <v>628</v>
      </c>
      <c r="E45" s="187"/>
      <c r="F45" s="175" t="s">
        <v>555</v>
      </c>
      <c r="G45" s="122">
        <v>1</v>
      </c>
      <c r="H45" s="36"/>
      <c r="I45" s="37"/>
    </row>
    <row r="46" spans="2:9" s="13" customFormat="1">
      <c r="B46" s="18"/>
      <c r="C46" s="19"/>
      <c r="D46" s="20"/>
      <c r="E46" s="20"/>
      <c r="F46" s="21"/>
      <c r="G46" s="34"/>
      <c r="H46" s="38"/>
      <c r="I46" s="39"/>
    </row>
    <row r="47" spans="2:9" ht="15">
      <c r="B47" s="9"/>
      <c r="C47" s="9"/>
      <c r="D47" s="14"/>
      <c r="E47" s="14"/>
      <c r="F47" s="14" t="s">
        <v>6</v>
      </c>
      <c r="G47" s="35"/>
      <c r="H47" s="36"/>
      <c r="I47" s="37"/>
    </row>
    <row r="49" spans="2:9" s="15" customFormat="1" ht="12.75" customHeight="1">
      <c r="C49" s="16" t="str">
        <f>'1,1'!C28</f>
        <v>Piezīmes:</v>
      </c>
    </row>
    <row r="50" spans="2:9" s="15" customFormat="1" ht="34.5" customHeight="1">
      <c r="B50"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50" s="276"/>
      <c r="D50" s="276"/>
      <c r="E50" s="276"/>
      <c r="F50" s="276"/>
      <c r="G50" s="276"/>
      <c r="H50" s="276"/>
      <c r="I50" s="276"/>
    </row>
    <row r="51" spans="2:9" s="15" customFormat="1" ht="12.75" customHeight="1">
      <c r="C51" s="17"/>
    </row>
    <row r="52" spans="2:9">
      <c r="B52" s="2" t="s">
        <v>0</v>
      </c>
    </row>
    <row r="53" spans="2:9" ht="14.25" customHeight="1">
      <c r="D53" s="22" t="s">
        <v>1</v>
      </c>
      <c r="E53" s="22"/>
    </row>
    <row r="54" spans="2:9">
      <c r="D54" s="23" t="s">
        <v>10</v>
      </c>
      <c r="E54" s="23"/>
      <c r="F54" s="24"/>
    </row>
    <row r="56" spans="2:9">
      <c r="B56" s="40" t="str">
        <f>'1,1'!B37</f>
        <v>Pārbaudīja:</v>
      </c>
      <c r="C56" s="41"/>
      <c r="D56" s="42"/>
      <c r="E56" s="42"/>
    </row>
    <row r="57" spans="2:9">
      <c r="B57" s="41"/>
      <c r="C57" s="43"/>
      <c r="D57" s="22" t="str">
        <f>'1,1'!D38</f>
        <v>Dzintra Cīrule</v>
      </c>
      <c r="E57" s="22"/>
    </row>
    <row r="58" spans="2:9">
      <c r="B58" s="41"/>
      <c r="C58" s="44"/>
      <c r="D58" s="23" t="str">
        <f>'1,1'!D39</f>
        <v>Sertifikāta Nr.10-0363</v>
      </c>
      <c r="E58" s="23"/>
    </row>
  </sheetData>
  <mergeCells count="13">
    <mergeCell ref="B11:B12"/>
    <mergeCell ref="C11:C12"/>
    <mergeCell ref="F11:F12"/>
    <mergeCell ref="G11:G12"/>
    <mergeCell ref="B50:I50"/>
    <mergeCell ref="D13:F13"/>
    <mergeCell ref="D11:E12"/>
    <mergeCell ref="B7:I7"/>
    <mergeCell ref="B1:D1"/>
    <mergeCell ref="B2:I2"/>
    <mergeCell ref="D3:I3"/>
    <mergeCell ref="D4:I4"/>
    <mergeCell ref="D5:I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136"/>
  <sheetViews>
    <sheetView showZeros="0" view="pageBreakPreview" topLeftCell="A98" zoomScale="80" zoomScaleNormal="100" zoomScaleSheetLayoutView="80" workbookViewId="0">
      <selection activeCell="E125" sqref="E125"/>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78" t="s">
        <v>16</v>
      </c>
      <c r="C1" s="278"/>
      <c r="D1" s="278"/>
      <c r="E1" s="25" t="str">
        <f ca="1">MID(CELL("filename",B1), FIND("]", CELL("filename",B1))+ 1, 255)</f>
        <v>2,12</v>
      </c>
      <c r="F1" s="25"/>
      <c r="G1" s="25"/>
      <c r="H1" s="25"/>
    </row>
    <row r="2" spans="2:8" s="6" customFormat="1" ht="15">
      <c r="B2" s="279" t="str">
        <f>D13</f>
        <v>Medicīnas gāzu sistēma</v>
      </c>
      <c r="C2" s="279"/>
      <c r="D2" s="279"/>
      <c r="E2" s="279"/>
      <c r="F2" s="279"/>
      <c r="G2" s="279"/>
      <c r="H2" s="279"/>
    </row>
    <row r="3" spans="2:8" ht="47.25" customHeight="1">
      <c r="B3" s="3" t="s">
        <v>2</v>
      </c>
      <c r="D3" s="286" t="str">
        <f>'1,1'!D3</f>
        <v>Nacionālais rehabilitācjas centrs "Vaivari"</v>
      </c>
      <c r="E3" s="286"/>
      <c r="F3" s="286"/>
      <c r="G3" s="286"/>
      <c r="H3" s="286"/>
    </row>
    <row r="4" spans="2:8"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row>
    <row r="5" spans="2:8" ht="15">
      <c r="B5" s="3" t="s">
        <v>4</v>
      </c>
      <c r="D5" s="286" t="str">
        <f>'1,1'!D5:H5</f>
        <v>Asaru prospekts 61, Jūrmala</v>
      </c>
      <c r="E5" s="286"/>
      <c r="F5" s="286"/>
      <c r="G5" s="286"/>
      <c r="H5" s="286"/>
    </row>
    <row r="6" spans="2:8">
      <c r="B6" s="3" t="s">
        <v>14</v>
      </c>
      <c r="D6" s="4" t="str">
        <f>'1,1'!D6</f>
        <v>Nr.1-37/17/005/ERAF</v>
      </c>
      <c r="E6" s="4"/>
      <c r="F6" s="10"/>
      <c r="G6" s="26"/>
      <c r="H6" s="26"/>
    </row>
    <row r="7" spans="2:8" ht="33.75" customHeight="1">
      <c r="B7" s="277" t="str">
        <f>'1,1'!B7:H7</f>
        <v>Apjomi sastādīti pamatojoties  SIA „Baltex Group” būvprojekta rasējumiem un specifikācijām</v>
      </c>
      <c r="C7" s="277"/>
      <c r="D7" s="277"/>
      <c r="E7" s="277"/>
      <c r="F7" s="277"/>
      <c r="G7" s="277"/>
      <c r="H7" s="277"/>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80" t="s">
        <v>5</v>
      </c>
      <c r="C11" s="281"/>
      <c r="D11" s="283" t="s">
        <v>7</v>
      </c>
      <c r="E11" s="284" t="s">
        <v>8</v>
      </c>
      <c r="F11" s="285" t="s">
        <v>9</v>
      </c>
      <c r="G11" s="36"/>
      <c r="H11" s="37"/>
    </row>
    <row r="12" spans="2:8" ht="59.25" customHeight="1">
      <c r="B12" s="280"/>
      <c r="C12" s="282"/>
      <c r="D12" s="283"/>
      <c r="E12" s="284"/>
      <c r="F12" s="285"/>
      <c r="G12" s="36"/>
      <c r="H12" s="37"/>
    </row>
    <row r="13" spans="2:8" ht="15.75">
      <c r="B13" s="27"/>
      <c r="C13" s="28"/>
      <c r="D13" s="287" t="s">
        <v>33</v>
      </c>
      <c r="E13" s="288"/>
      <c r="F13" s="32"/>
      <c r="G13" s="36"/>
      <c r="H13" s="37"/>
    </row>
    <row r="14" spans="2:8" ht="15.75">
      <c r="B14" s="67"/>
      <c r="C14" s="68"/>
      <c r="D14" s="69" t="s">
        <v>650</v>
      </c>
      <c r="E14" s="70"/>
      <c r="F14" s="71"/>
      <c r="G14" s="36"/>
      <c r="H14" s="37"/>
    </row>
    <row r="15" spans="2:8" ht="25.5">
      <c r="B15" s="67">
        <v>1</v>
      </c>
      <c r="C15" s="68"/>
      <c r="D15" s="189" t="s">
        <v>651</v>
      </c>
      <c r="E15" s="106" t="s">
        <v>46</v>
      </c>
      <c r="F15" s="190">
        <v>1</v>
      </c>
      <c r="G15" s="36"/>
      <c r="H15" s="37"/>
    </row>
    <row r="16" spans="2:8" ht="25.5">
      <c r="B16" s="67">
        <v>2</v>
      </c>
      <c r="C16" s="68"/>
      <c r="D16" s="189" t="s">
        <v>652</v>
      </c>
      <c r="E16" s="106" t="s">
        <v>46</v>
      </c>
      <c r="F16" s="190">
        <v>1</v>
      </c>
      <c r="G16" s="36"/>
      <c r="H16" s="37"/>
    </row>
    <row r="17" spans="2:8">
      <c r="B17" s="67">
        <v>3</v>
      </c>
      <c r="C17" s="68"/>
      <c r="D17" s="189" t="s">
        <v>653</v>
      </c>
      <c r="E17" s="106" t="s">
        <v>46</v>
      </c>
      <c r="F17" s="190">
        <v>1</v>
      </c>
      <c r="G17" s="36"/>
      <c r="H17" s="37"/>
    </row>
    <row r="18" spans="2:8" ht="25.5">
      <c r="B18" s="67">
        <v>4</v>
      </c>
      <c r="C18" s="68"/>
      <c r="D18" s="189" t="s">
        <v>654</v>
      </c>
      <c r="E18" s="106" t="s">
        <v>46</v>
      </c>
      <c r="F18" s="190">
        <v>1</v>
      </c>
      <c r="G18" s="36"/>
      <c r="H18" s="37"/>
    </row>
    <row r="19" spans="2:8" ht="25.5">
      <c r="B19" s="67">
        <v>5</v>
      </c>
      <c r="C19" s="68"/>
      <c r="D19" s="189" t="s">
        <v>655</v>
      </c>
      <c r="E19" s="106" t="s">
        <v>46</v>
      </c>
      <c r="F19" s="190">
        <v>1</v>
      </c>
      <c r="G19" s="36"/>
      <c r="H19" s="37"/>
    </row>
    <row r="20" spans="2:8" ht="25.5">
      <c r="B20" s="67">
        <v>6</v>
      </c>
      <c r="C20" s="68"/>
      <c r="D20" s="189" t="s">
        <v>656</v>
      </c>
      <c r="E20" s="106" t="s">
        <v>46</v>
      </c>
      <c r="F20" s="190">
        <v>1</v>
      </c>
      <c r="G20" s="36"/>
      <c r="H20" s="37"/>
    </row>
    <row r="21" spans="2:8">
      <c r="B21" s="67">
        <v>7</v>
      </c>
      <c r="C21" s="68"/>
      <c r="D21" s="189" t="s">
        <v>657</v>
      </c>
      <c r="E21" s="106" t="s">
        <v>38</v>
      </c>
      <c r="F21" s="190">
        <v>20</v>
      </c>
      <c r="G21" s="36"/>
      <c r="H21" s="37"/>
    </row>
    <row r="22" spans="2:8">
      <c r="B22" s="67">
        <v>8</v>
      </c>
      <c r="C22" s="68"/>
      <c r="D22" s="189" t="s">
        <v>658</v>
      </c>
      <c r="E22" s="106" t="s">
        <v>66</v>
      </c>
      <c r="F22" s="190">
        <v>1</v>
      </c>
      <c r="G22" s="36"/>
      <c r="H22" s="37"/>
    </row>
    <row r="23" spans="2:8" ht="25.5">
      <c r="B23" s="67">
        <v>9</v>
      </c>
      <c r="C23" s="68"/>
      <c r="D23" s="189" t="s">
        <v>659</v>
      </c>
      <c r="E23" s="106" t="s">
        <v>38</v>
      </c>
      <c r="F23" s="190">
        <v>20</v>
      </c>
      <c r="G23" s="36"/>
      <c r="H23" s="37"/>
    </row>
    <row r="24" spans="2:8">
      <c r="B24" s="67">
        <v>10</v>
      </c>
      <c r="C24" s="68"/>
      <c r="D24" s="189" t="s">
        <v>660</v>
      </c>
      <c r="E24" s="106" t="s">
        <v>38</v>
      </c>
      <c r="F24" s="190">
        <v>30</v>
      </c>
      <c r="G24" s="36"/>
      <c r="H24" s="37"/>
    </row>
    <row r="25" spans="2:8" ht="25.5">
      <c r="B25" s="67">
        <v>11</v>
      </c>
      <c r="C25" s="68"/>
      <c r="D25" s="105" t="s">
        <v>661</v>
      </c>
      <c r="E25" s="106" t="s">
        <v>38</v>
      </c>
      <c r="F25" s="190">
        <v>200</v>
      </c>
      <c r="G25" s="36"/>
      <c r="H25" s="37"/>
    </row>
    <row r="26" spans="2:8" ht="25.5">
      <c r="B26" s="67">
        <v>12</v>
      </c>
      <c r="C26" s="68"/>
      <c r="D26" s="189" t="s">
        <v>662</v>
      </c>
      <c r="E26" s="106" t="s">
        <v>38</v>
      </c>
      <c r="F26" s="190">
        <v>30</v>
      </c>
      <c r="G26" s="36"/>
      <c r="H26" s="37"/>
    </row>
    <row r="27" spans="2:8">
      <c r="B27" s="67">
        <v>13</v>
      </c>
      <c r="C27" s="68"/>
      <c r="D27" s="105" t="s">
        <v>663</v>
      </c>
      <c r="E27" s="106" t="s">
        <v>46</v>
      </c>
      <c r="F27" s="190">
        <v>2</v>
      </c>
      <c r="G27" s="36"/>
      <c r="H27" s="37"/>
    </row>
    <row r="28" spans="2:8" ht="15.75">
      <c r="B28" s="67"/>
      <c r="C28" s="68"/>
      <c r="D28" s="69" t="s">
        <v>664</v>
      </c>
      <c r="E28" s="70"/>
      <c r="F28" s="71"/>
      <c r="G28" s="36"/>
      <c r="H28" s="37"/>
    </row>
    <row r="29" spans="2:8">
      <c r="B29" s="67">
        <v>14</v>
      </c>
      <c r="C29" s="68"/>
      <c r="D29" s="189" t="s">
        <v>665</v>
      </c>
      <c r="E29" s="106" t="s">
        <v>46</v>
      </c>
      <c r="F29" s="191">
        <v>1</v>
      </c>
      <c r="G29" s="36"/>
      <c r="H29" s="37"/>
    </row>
    <row r="30" spans="2:8">
      <c r="B30" s="67">
        <v>15</v>
      </c>
      <c r="C30" s="68"/>
      <c r="D30" s="192" t="s">
        <v>666</v>
      </c>
      <c r="E30" s="106" t="s">
        <v>46</v>
      </c>
      <c r="F30" s="191">
        <v>1</v>
      </c>
      <c r="G30" s="36"/>
      <c r="H30" s="37"/>
    </row>
    <row r="31" spans="2:8">
      <c r="B31" s="67">
        <v>16</v>
      </c>
      <c r="C31" s="68"/>
      <c r="D31" s="189" t="s">
        <v>667</v>
      </c>
      <c r="E31" s="106" t="s">
        <v>46</v>
      </c>
      <c r="F31" s="191">
        <v>1</v>
      </c>
      <c r="G31" s="36"/>
      <c r="H31" s="37"/>
    </row>
    <row r="32" spans="2:8">
      <c r="B32" s="67">
        <v>17</v>
      </c>
      <c r="C32" s="68"/>
      <c r="D32" s="189" t="s">
        <v>668</v>
      </c>
      <c r="E32" s="106" t="s">
        <v>46</v>
      </c>
      <c r="F32" s="191">
        <v>1</v>
      </c>
      <c r="G32" s="36"/>
      <c r="H32" s="37"/>
    </row>
    <row r="33" spans="2:8">
      <c r="B33" s="67">
        <v>18</v>
      </c>
      <c r="C33" s="68"/>
      <c r="D33" s="192" t="s">
        <v>669</v>
      </c>
      <c r="E33" s="106" t="s">
        <v>46</v>
      </c>
      <c r="F33" s="191">
        <v>1</v>
      </c>
      <c r="G33" s="36"/>
      <c r="H33" s="37"/>
    </row>
    <row r="34" spans="2:8">
      <c r="B34" s="67">
        <v>19</v>
      </c>
      <c r="C34" s="68"/>
      <c r="D34" s="192" t="s">
        <v>670</v>
      </c>
      <c r="E34" s="106" t="s">
        <v>46</v>
      </c>
      <c r="F34" s="191">
        <v>1</v>
      </c>
      <c r="G34" s="36"/>
      <c r="H34" s="37"/>
    </row>
    <row r="35" spans="2:8">
      <c r="B35" s="67">
        <v>20</v>
      </c>
      <c r="C35" s="68"/>
      <c r="D35" s="189" t="s">
        <v>671</v>
      </c>
      <c r="E35" s="106" t="s">
        <v>46</v>
      </c>
      <c r="F35" s="191">
        <v>1</v>
      </c>
      <c r="G35" s="36"/>
      <c r="H35" s="37"/>
    </row>
    <row r="36" spans="2:8" ht="25.5">
      <c r="B36" s="67">
        <v>21</v>
      </c>
      <c r="C36" s="68"/>
      <c r="D36" s="192" t="s">
        <v>672</v>
      </c>
      <c r="E36" s="106" t="s">
        <v>46</v>
      </c>
      <c r="F36" s="191">
        <v>1</v>
      </c>
      <c r="G36" s="36"/>
      <c r="H36" s="37"/>
    </row>
    <row r="37" spans="2:8">
      <c r="B37" s="67">
        <v>22</v>
      </c>
      <c r="C37" s="68"/>
      <c r="D37" s="192" t="s">
        <v>673</v>
      </c>
      <c r="E37" s="106" t="s">
        <v>46</v>
      </c>
      <c r="F37" s="191">
        <v>1</v>
      </c>
      <c r="G37" s="36"/>
      <c r="H37" s="37"/>
    </row>
    <row r="38" spans="2:8">
      <c r="B38" s="67">
        <v>23</v>
      </c>
      <c r="C38" s="68"/>
      <c r="D38" s="189" t="s">
        <v>674</v>
      </c>
      <c r="E38" s="106" t="s">
        <v>46</v>
      </c>
      <c r="F38" s="191">
        <v>1</v>
      </c>
      <c r="G38" s="36"/>
      <c r="H38" s="37"/>
    </row>
    <row r="39" spans="2:8" ht="25.5">
      <c r="B39" s="67">
        <v>24</v>
      </c>
      <c r="C39" s="68"/>
      <c r="D39" s="189" t="s">
        <v>675</v>
      </c>
      <c r="E39" s="106" t="s">
        <v>46</v>
      </c>
      <c r="F39" s="191">
        <v>1</v>
      </c>
      <c r="G39" s="36"/>
      <c r="H39" s="37"/>
    </row>
    <row r="40" spans="2:8">
      <c r="B40" s="67">
        <v>25</v>
      </c>
      <c r="C40" s="68"/>
      <c r="D40" s="192" t="s">
        <v>676</v>
      </c>
      <c r="E40" s="106" t="s">
        <v>46</v>
      </c>
      <c r="F40" s="191">
        <v>12</v>
      </c>
      <c r="G40" s="36"/>
      <c r="H40" s="37"/>
    </row>
    <row r="41" spans="2:8" ht="25.5">
      <c r="B41" s="67">
        <v>26</v>
      </c>
      <c r="C41" s="68"/>
      <c r="D41" s="189" t="s">
        <v>677</v>
      </c>
      <c r="E41" s="106" t="s">
        <v>46</v>
      </c>
      <c r="F41" s="191">
        <v>12</v>
      </c>
      <c r="G41" s="36"/>
      <c r="H41" s="37"/>
    </row>
    <row r="42" spans="2:8">
      <c r="B42" s="67">
        <v>27</v>
      </c>
      <c r="C42" s="68"/>
      <c r="D42" s="189" t="s">
        <v>678</v>
      </c>
      <c r="E42" s="106" t="s">
        <v>46</v>
      </c>
      <c r="F42" s="191">
        <v>1</v>
      </c>
      <c r="G42" s="36"/>
      <c r="H42" s="37"/>
    </row>
    <row r="43" spans="2:8" ht="25.5">
      <c r="B43" s="67">
        <v>28</v>
      </c>
      <c r="C43" s="68"/>
      <c r="D43" s="189" t="s">
        <v>679</v>
      </c>
      <c r="E43" s="106" t="s">
        <v>46</v>
      </c>
      <c r="F43" s="191">
        <v>1</v>
      </c>
      <c r="G43" s="36"/>
      <c r="H43" s="37"/>
    </row>
    <row r="44" spans="2:8">
      <c r="B44" s="67">
        <v>29</v>
      </c>
      <c r="C44" s="68"/>
      <c r="D44" s="192" t="s">
        <v>680</v>
      </c>
      <c r="E44" s="106" t="s">
        <v>46</v>
      </c>
      <c r="F44" s="191">
        <v>12</v>
      </c>
      <c r="G44" s="36"/>
      <c r="H44" s="37"/>
    </row>
    <row r="45" spans="2:8">
      <c r="B45" s="67">
        <v>30</v>
      </c>
      <c r="C45" s="68"/>
      <c r="D45" s="189" t="s">
        <v>681</v>
      </c>
      <c r="E45" s="106" t="s">
        <v>46</v>
      </c>
      <c r="F45" s="191">
        <v>12</v>
      </c>
      <c r="G45" s="36"/>
      <c r="H45" s="37"/>
    </row>
    <row r="46" spans="2:8">
      <c r="B46" s="67">
        <v>31</v>
      </c>
      <c r="C46" s="68"/>
      <c r="D46" s="189" t="s">
        <v>682</v>
      </c>
      <c r="E46" s="106" t="s">
        <v>46</v>
      </c>
      <c r="F46" s="191">
        <v>19</v>
      </c>
      <c r="G46" s="36"/>
      <c r="H46" s="37"/>
    </row>
    <row r="47" spans="2:8" ht="25.5">
      <c r="B47" s="67">
        <v>32</v>
      </c>
      <c r="C47" s="68"/>
      <c r="D47" s="189" t="s">
        <v>683</v>
      </c>
      <c r="E47" s="106" t="s">
        <v>46</v>
      </c>
      <c r="F47" s="191">
        <v>19</v>
      </c>
      <c r="G47" s="36"/>
      <c r="H47" s="37"/>
    </row>
    <row r="48" spans="2:8">
      <c r="B48" s="67">
        <v>33</v>
      </c>
      <c r="C48" s="68"/>
      <c r="D48" s="189" t="s">
        <v>684</v>
      </c>
      <c r="E48" s="106" t="s">
        <v>46</v>
      </c>
      <c r="F48" s="191">
        <v>4</v>
      </c>
      <c r="G48" s="36"/>
      <c r="H48" s="37"/>
    </row>
    <row r="49" spans="2:8" ht="25.5">
      <c r="B49" s="67">
        <v>34</v>
      </c>
      <c r="C49" s="68"/>
      <c r="D49" s="192" t="s">
        <v>685</v>
      </c>
      <c r="E49" s="106" t="s">
        <v>46</v>
      </c>
      <c r="F49" s="191">
        <v>4</v>
      </c>
      <c r="G49" s="36"/>
      <c r="H49" s="37"/>
    </row>
    <row r="50" spans="2:8">
      <c r="B50" s="67">
        <v>35</v>
      </c>
      <c r="C50" s="68"/>
      <c r="D50" s="192" t="s">
        <v>686</v>
      </c>
      <c r="E50" s="106" t="s">
        <v>46</v>
      </c>
      <c r="F50" s="191">
        <v>15</v>
      </c>
      <c r="G50" s="36"/>
      <c r="H50" s="37"/>
    </row>
    <row r="51" spans="2:8" ht="25.5">
      <c r="B51" s="67">
        <v>36</v>
      </c>
      <c r="C51" s="68"/>
      <c r="D51" s="189" t="s">
        <v>687</v>
      </c>
      <c r="E51" s="106" t="s">
        <v>46</v>
      </c>
      <c r="F51" s="191">
        <v>15</v>
      </c>
      <c r="G51" s="36"/>
      <c r="H51" s="37"/>
    </row>
    <row r="52" spans="2:8">
      <c r="B52" s="67">
        <v>37</v>
      </c>
      <c r="C52" s="68"/>
      <c r="D52" s="189" t="s">
        <v>688</v>
      </c>
      <c r="E52" s="106" t="s">
        <v>46</v>
      </c>
      <c r="F52" s="191">
        <v>12</v>
      </c>
      <c r="G52" s="36"/>
      <c r="H52" s="37"/>
    </row>
    <row r="53" spans="2:8" ht="25.5">
      <c r="B53" s="67">
        <v>38</v>
      </c>
      <c r="C53" s="68"/>
      <c r="D53" s="192" t="s">
        <v>689</v>
      </c>
      <c r="E53" s="106" t="s">
        <v>46</v>
      </c>
      <c r="F53" s="191">
        <v>12</v>
      </c>
      <c r="G53" s="36"/>
      <c r="H53" s="37"/>
    </row>
    <row r="54" spans="2:8" ht="25.5">
      <c r="B54" s="67">
        <v>39</v>
      </c>
      <c r="C54" s="68"/>
      <c r="D54" s="189" t="s">
        <v>690</v>
      </c>
      <c r="E54" s="106" t="s">
        <v>46</v>
      </c>
      <c r="F54" s="191">
        <v>11</v>
      </c>
      <c r="G54" s="36"/>
      <c r="H54" s="37"/>
    </row>
    <row r="55" spans="2:8" ht="25.5">
      <c r="B55" s="67">
        <v>40</v>
      </c>
      <c r="C55" s="68"/>
      <c r="D55" s="189" t="s">
        <v>691</v>
      </c>
      <c r="E55" s="106" t="s">
        <v>46</v>
      </c>
      <c r="F55" s="191">
        <v>11</v>
      </c>
      <c r="G55" s="36"/>
      <c r="H55" s="37"/>
    </row>
    <row r="56" spans="2:8" ht="25.5">
      <c r="B56" s="67">
        <v>41</v>
      </c>
      <c r="C56" s="68"/>
      <c r="D56" s="189" t="s">
        <v>692</v>
      </c>
      <c r="E56" s="106" t="s">
        <v>46</v>
      </c>
      <c r="F56" s="191">
        <v>11</v>
      </c>
      <c r="G56" s="36"/>
      <c r="H56" s="37"/>
    </row>
    <row r="57" spans="2:8" ht="25.5">
      <c r="B57" s="67">
        <v>42</v>
      </c>
      <c r="C57" s="68"/>
      <c r="D57" s="189" t="s">
        <v>693</v>
      </c>
      <c r="E57" s="106" t="s">
        <v>46</v>
      </c>
      <c r="F57" s="191">
        <v>14</v>
      </c>
      <c r="G57" s="36"/>
      <c r="H57" s="37"/>
    </row>
    <row r="58" spans="2:8">
      <c r="B58" s="67">
        <v>43</v>
      </c>
      <c r="C58" s="68"/>
      <c r="D58" s="192" t="s">
        <v>694</v>
      </c>
      <c r="E58" s="106" t="s">
        <v>46</v>
      </c>
      <c r="F58" s="193">
        <v>1</v>
      </c>
      <c r="G58" s="36"/>
      <c r="H58" s="37"/>
    </row>
    <row r="59" spans="2:8">
      <c r="B59" s="67">
        <v>44</v>
      </c>
      <c r="C59" s="68"/>
      <c r="D59" s="189" t="s">
        <v>695</v>
      </c>
      <c r="E59" s="106" t="s">
        <v>46</v>
      </c>
      <c r="F59" s="193">
        <v>1</v>
      </c>
      <c r="G59" s="36"/>
      <c r="H59" s="37"/>
    </row>
    <row r="60" spans="2:8">
      <c r="B60" s="67">
        <v>45</v>
      </c>
      <c r="C60" s="68"/>
      <c r="D60" s="189" t="s">
        <v>696</v>
      </c>
      <c r="E60" s="106" t="s">
        <v>46</v>
      </c>
      <c r="F60" s="193">
        <v>1</v>
      </c>
      <c r="G60" s="36"/>
      <c r="H60" s="37"/>
    </row>
    <row r="61" spans="2:8" ht="25.5">
      <c r="B61" s="67">
        <v>46</v>
      </c>
      <c r="C61" s="68"/>
      <c r="D61" s="192" t="s">
        <v>697</v>
      </c>
      <c r="E61" s="194" t="s">
        <v>38</v>
      </c>
      <c r="F61" s="191">
        <v>70</v>
      </c>
      <c r="G61" s="36"/>
      <c r="H61" s="37"/>
    </row>
    <row r="62" spans="2:8" ht="25.5">
      <c r="B62" s="67">
        <v>47</v>
      </c>
      <c r="C62" s="68"/>
      <c r="D62" s="192" t="s">
        <v>698</v>
      </c>
      <c r="E62" s="194" t="s">
        <v>38</v>
      </c>
      <c r="F62" s="191">
        <v>100</v>
      </c>
      <c r="G62" s="36"/>
      <c r="H62" s="37"/>
    </row>
    <row r="63" spans="2:8">
      <c r="B63" s="67">
        <v>48</v>
      </c>
      <c r="C63" s="68"/>
      <c r="D63" s="189" t="s">
        <v>658</v>
      </c>
      <c r="E63" s="106" t="s">
        <v>66</v>
      </c>
      <c r="F63" s="191">
        <v>1</v>
      </c>
      <c r="G63" s="36"/>
      <c r="H63" s="37"/>
    </row>
    <row r="64" spans="2:8">
      <c r="B64" s="67">
        <v>49</v>
      </c>
      <c r="C64" s="68"/>
      <c r="D64" s="192" t="s">
        <v>699</v>
      </c>
      <c r="E64" s="194" t="s">
        <v>38</v>
      </c>
      <c r="F64" s="191">
        <v>400</v>
      </c>
      <c r="G64" s="36"/>
      <c r="H64" s="37"/>
    </row>
    <row r="65" spans="2:8">
      <c r="B65" s="67">
        <v>50</v>
      </c>
      <c r="C65" s="68"/>
      <c r="D65" s="189" t="s">
        <v>660</v>
      </c>
      <c r="E65" s="194" t="s">
        <v>38</v>
      </c>
      <c r="F65" s="191">
        <v>150</v>
      </c>
      <c r="G65" s="36"/>
      <c r="H65" s="37"/>
    </row>
    <row r="66" spans="2:8">
      <c r="B66" s="67">
        <v>51</v>
      </c>
      <c r="C66" s="68"/>
      <c r="D66" s="189" t="s">
        <v>700</v>
      </c>
      <c r="E66" s="194" t="s">
        <v>38</v>
      </c>
      <c r="F66" s="193">
        <v>10</v>
      </c>
      <c r="G66" s="36"/>
      <c r="H66" s="37"/>
    </row>
    <row r="67" spans="2:8">
      <c r="B67" s="67">
        <v>52</v>
      </c>
      <c r="C67" s="68"/>
      <c r="D67" s="189" t="s">
        <v>701</v>
      </c>
      <c r="E67" s="194" t="s">
        <v>38</v>
      </c>
      <c r="F67" s="191">
        <v>60</v>
      </c>
      <c r="G67" s="36"/>
      <c r="H67" s="37"/>
    </row>
    <row r="68" spans="2:8">
      <c r="B68" s="67">
        <v>53</v>
      </c>
      <c r="C68" s="68"/>
      <c r="D68" s="192" t="s">
        <v>702</v>
      </c>
      <c r="E68" s="106" t="s">
        <v>46</v>
      </c>
      <c r="F68" s="191">
        <v>2</v>
      </c>
      <c r="G68" s="36"/>
      <c r="H68" s="37"/>
    </row>
    <row r="69" spans="2:8" ht="25.5">
      <c r="B69" s="67">
        <v>54</v>
      </c>
      <c r="C69" s="68"/>
      <c r="D69" s="189" t="s">
        <v>662</v>
      </c>
      <c r="E69" s="194" t="s">
        <v>38</v>
      </c>
      <c r="F69" s="191">
        <v>150</v>
      </c>
      <c r="G69" s="36"/>
      <c r="H69" s="37"/>
    </row>
    <row r="70" spans="2:8">
      <c r="B70" s="67">
        <v>55</v>
      </c>
      <c r="C70" s="68"/>
      <c r="D70" s="189" t="s">
        <v>703</v>
      </c>
      <c r="E70" s="194" t="s">
        <v>38</v>
      </c>
      <c r="F70" s="191">
        <v>220</v>
      </c>
      <c r="G70" s="36"/>
      <c r="H70" s="37"/>
    </row>
    <row r="71" spans="2:8">
      <c r="B71" s="67">
        <v>56</v>
      </c>
      <c r="C71" s="68"/>
      <c r="D71" s="189" t="s">
        <v>704</v>
      </c>
      <c r="E71" s="194" t="s">
        <v>38</v>
      </c>
      <c r="F71" s="191">
        <v>20</v>
      </c>
      <c r="G71" s="36"/>
      <c r="H71" s="37"/>
    </row>
    <row r="72" spans="2:8">
      <c r="B72" s="67">
        <v>57</v>
      </c>
      <c r="C72" s="68"/>
      <c r="D72" s="189" t="s">
        <v>705</v>
      </c>
      <c r="E72" s="106" t="s">
        <v>46</v>
      </c>
      <c r="F72" s="191">
        <v>38</v>
      </c>
      <c r="G72" s="36"/>
      <c r="H72" s="37"/>
    </row>
    <row r="73" spans="2:8" ht="25.5">
      <c r="B73" s="67">
        <v>58</v>
      </c>
      <c r="C73" s="68"/>
      <c r="D73" s="189" t="s">
        <v>706</v>
      </c>
      <c r="E73" s="194" t="s">
        <v>38</v>
      </c>
      <c r="F73" s="191">
        <v>19</v>
      </c>
      <c r="G73" s="36"/>
      <c r="H73" s="37"/>
    </row>
    <row r="74" spans="2:8">
      <c r="B74" s="67">
        <v>59</v>
      </c>
      <c r="C74" s="68"/>
      <c r="D74" s="189" t="s">
        <v>663</v>
      </c>
      <c r="E74" s="106" t="s">
        <v>46</v>
      </c>
      <c r="F74" s="191">
        <v>38</v>
      </c>
      <c r="G74" s="36"/>
      <c r="H74" s="37"/>
    </row>
    <row r="75" spans="2:8">
      <c r="B75" s="67">
        <v>60</v>
      </c>
      <c r="C75" s="68"/>
      <c r="D75" s="189" t="s">
        <v>707</v>
      </c>
      <c r="E75" s="194" t="s">
        <v>38</v>
      </c>
      <c r="F75" s="191">
        <v>10</v>
      </c>
      <c r="G75" s="36"/>
      <c r="H75" s="37"/>
    </row>
    <row r="76" spans="2:8" ht="15.75">
      <c r="B76" s="67"/>
      <c r="C76" s="68"/>
      <c r="D76" s="69" t="s">
        <v>708</v>
      </c>
      <c r="E76" s="70"/>
      <c r="F76" s="71"/>
      <c r="G76" s="36"/>
      <c r="H76" s="37"/>
    </row>
    <row r="77" spans="2:8">
      <c r="B77" s="67">
        <v>61</v>
      </c>
      <c r="C77" s="68"/>
      <c r="D77" s="189" t="s">
        <v>665</v>
      </c>
      <c r="E77" s="106" t="s">
        <v>46</v>
      </c>
      <c r="F77" s="190">
        <v>2</v>
      </c>
      <c r="G77" s="36"/>
      <c r="H77" s="37"/>
    </row>
    <row r="78" spans="2:8">
      <c r="B78" s="67">
        <v>62</v>
      </c>
      <c r="C78" s="68"/>
      <c r="D78" s="189" t="s">
        <v>666</v>
      </c>
      <c r="E78" s="106" t="s">
        <v>46</v>
      </c>
      <c r="F78" s="190">
        <v>2</v>
      </c>
      <c r="G78" s="36"/>
      <c r="H78" s="37"/>
    </row>
    <row r="79" spans="2:8">
      <c r="B79" s="67">
        <v>63</v>
      </c>
      <c r="C79" s="68"/>
      <c r="D79" s="189" t="s">
        <v>667</v>
      </c>
      <c r="E79" s="106" t="s">
        <v>46</v>
      </c>
      <c r="F79" s="190">
        <v>1</v>
      </c>
      <c r="G79" s="36"/>
      <c r="H79" s="37"/>
    </row>
    <row r="80" spans="2:8">
      <c r="B80" s="67">
        <v>64</v>
      </c>
      <c r="C80" s="68"/>
      <c r="D80" s="189" t="s">
        <v>709</v>
      </c>
      <c r="E80" s="106" t="s">
        <v>46</v>
      </c>
      <c r="F80" s="190">
        <v>1</v>
      </c>
      <c r="G80" s="36"/>
      <c r="H80" s="37"/>
    </row>
    <row r="81" spans="2:8">
      <c r="B81" s="67">
        <v>65</v>
      </c>
      <c r="C81" s="68"/>
      <c r="D81" s="189" t="s">
        <v>669</v>
      </c>
      <c r="E81" s="106" t="s">
        <v>46</v>
      </c>
      <c r="F81" s="190">
        <v>1</v>
      </c>
      <c r="G81" s="36"/>
      <c r="H81" s="37"/>
    </row>
    <row r="82" spans="2:8">
      <c r="B82" s="67">
        <v>66</v>
      </c>
      <c r="C82" s="68"/>
      <c r="D82" s="192" t="s">
        <v>670</v>
      </c>
      <c r="E82" s="106" t="s">
        <v>46</v>
      </c>
      <c r="F82" s="190">
        <v>1</v>
      </c>
      <c r="G82" s="36"/>
      <c r="H82" s="37"/>
    </row>
    <row r="83" spans="2:8">
      <c r="B83" s="67">
        <v>67</v>
      </c>
      <c r="C83" s="68"/>
      <c r="D83" s="189" t="s">
        <v>710</v>
      </c>
      <c r="E83" s="106" t="s">
        <v>46</v>
      </c>
      <c r="F83" s="190">
        <v>1</v>
      </c>
      <c r="G83" s="36"/>
      <c r="H83" s="37"/>
    </row>
    <row r="84" spans="2:8">
      <c r="B84" s="67">
        <v>68</v>
      </c>
      <c r="C84" s="68"/>
      <c r="D84" s="192" t="s">
        <v>711</v>
      </c>
      <c r="E84" s="106" t="s">
        <v>46</v>
      </c>
      <c r="F84" s="190">
        <v>1</v>
      </c>
      <c r="G84" s="36"/>
      <c r="H84" s="37"/>
    </row>
    <row r="85" spans="2:8" ht="25.5">
      <c r="B85" s="67">
        <v>69</v>
      </c>
      <c r="C85" s="68"/>
      <c r="D85" s="189" t="s">
        <v>712</v>
      </c>
      <c r="E85" s="106" t="s">
        <v>46</v>
      </c>
      <c r="F85" s="190">
        <v>1</v>
      </c>
      <c r="G85" s="36"/>
      <c r="H85" s="37"/>
    </row>
    <row r="86" spans="2:8">
      <c r="B86" s="67">
        <v>70</v>
      </c>
      <c r="C86" s="68"/>
      <c r="D86" s="189" t="s">
        <v>713</v>
      </c>
      <c r="E86" s="106" t="s">
        <v>46</v>
      </c>
      <c r="F86" s="190">
        <v>1</v>
      </c>
      <c r="G86" s="36"/>
      <c r="H86" s="37"/>
    </row>
    <row r="87" spans="2:8">
      <c r="B87" s="67">
        <v>71</v>
      </c>
      <c r="C87" s="68"/>
      <c r="D87" s="189" t="s">
        <v>714</v>
      </c>
      <c r="E87" s="106" t="s">
        <v>46</v>
      </c>
      <c r="F87" s="190">
        <v>10</v>
      </c>
      <c r="G87" s="36"/>
      <c r="H87" s="37"/>
    </row>
    <row r="88" spans="2:8">
      <c r="B88" s="67">
        <v>72</v>
      </c>
      <c r="C88" s="68"/>
      <c r="D88" s="189" t="s">
        <v>676</v>
      </c>
      <c r="E88" s="106" t="s">
        <v>46</v>
      </c>
      <c r="F88" s="190">
        <v>18</v>
      </c>
      <c r="G88" s="36"/>
      <c r="H88" s="37"/>
    </row>
    <row r="89" spans="2:8" ht="25.5">
      <c r="B89" s="67">
        <v>73</v>
      </c>
      <c r="C89" s="68"/>
      <c r="D89" s="192" t="s">
        <v>677</v>
      </c>
      <c r="E89" s="106" t="s">
        <v>46</v>
      </c>
      <c r="F89" s="190">
        <v>18</v>
      </c>
      <c r="G89" s="36"/>
      <c r="H89" s="37"/>
    </row>
    <row r="90" spans="2:8">
      <c r="B90" s="67">
        <v>74</v>
      </c>
      <c r="C90" s="68"/>
      <c r="D90" s="192" t="s">
        <v>715</v>
      </c>
      <c r="E90" s="106" t="s">
        <v>46</v>
      </c>
      <c r="F90" s="190">
        <v>18</v>
      </c>
      <c r="G90" s="36"/>
      <c r="H90" s="37"/>
    </row>
    <row r="91" spans="2:8">
      <c r="B91" s="67">
        <v>75</v>
      </c>
      <c r="C91" s="68"/>
      <c r="D91" s="189" t="s">
        <v>681</v>
      </c>
      <c r="E91" s="106" t="s">
        <v>46</v>
      </c>
      <c r="F91" s="190">
        <v>18</v>
      </c>
      <c r="G91" s="36"/>
      <c r="H91" s="37"/>
    </row>
    <row r="92" spans="2:8">
      <c r="B92" s="67">
        <v>76</v>
      </c>
      <c r="C92" s="68"/>
      <c r="D92" s="189" t="s">
        <v>682</v>
      </c>
      <c r="E92" s="106" t="s">
        <v>46</v>
      </c>
      <c r="F92" s="190">
        <v>36</v>
      </c>
      <c r="G92" s="36"/>
      <c r="H92" s="37"/>
    </row>
    <row r="93" spans="2:8" ht="25.5">
      <c r="B93" s="67">
        <v>77</v>
      </c>
      <c r="C93" s="68"/>
      <c r="D93" s="189" t="s">
        <v>716</v>
      </c>
      <c r="E93" s="106" t="s">
        <v>46</v>
      </c>
      <c r="F93" s="190">
        <v>36</v>
      </c>
      <c r="G93" s="36"/>
      <c r="H93" s="37"/>
    </row>
    <row r="94" spans="2:8">
      <c r="B94" s="67">
        <v>78</v>
      </c>
      <c r="C94" s="68"/>
      <c r="D94" s="189" t="s">
        <v>717</v>
      </c>
      <c r="E94" s="106" t="s">
        <v>46</v>
      </c>
      <c r="F94" s="190">
        <v>36</v>
      </c>
      <c r="G94" s="36"/>
      <c r="H94" s="37"/>
    </row>
    <row r="95" spans="2:8" ht="25.5">
      <c r="B95" s="67">
        <v>79</v>
      </c>
      <c r="C95" s="68"/>
      <c r="D95" s="189" t="s">
        <v>687</v>
      </c>
      <c r="E95" s="106" t="s">
        <v>46</v>
      </c>
      <c r="F95" s="190">
        <v>36</v>
      </c>
      <c r="G95" s="36"/>
      <c r="H95" s="37"/>
    </row>
    <row r="96" spans="2:8">
      <c r="B96" s="67">
        <v>80</v>
      </c>
      <c r="C96" s="68"/>
      <c r="D96" s="189" t="s">
        <v>688</v>
      </c>
      <c r="E96" s="106" t="s">
        <v>46</v>
      </c>
      <c r="F96" s="190">
        <v>18</v>
      </c>
      <c r="G96" s="36"/>
      <c r="H96" s="37"/>
    </row>
    <row r="97" spans="2:8" ht="25.5">
      <c r="B97" s="67">
        <v>81</v>
      </c>
      <c r="C97" s="68"/>
      <c r="D97" s="189" t="s">
        <v>689</v>
      </c>
      <c r="E97" s="106" t="s">
        <v>46</v>
      </c>
      <c r="F97" s="190">
        <v>18</v>
      </c>
      <c r="G97" s="36"/>
      <c r="H97" s="37"/>
    </row>
    <row r="98" spans="2:8" ht="25.5">
      <c r="B98" s="67">
        <v>82</v>
      </c>
      <c r="C98" s="68"/>
      <c r="D98" s="189" t="s">
        <v>690</v>
      </c>
      <c r="E98" s="106" t="s">
        <v>46</v>
      </c>
      <c r="F98" s="190">
        <v>19</v>
      </c>
      <c r="G98" s="36"/>
      <c r="H98" s="37"/>
    </row>
    <row r="99" spans="2:8" ht="25.5">
      <c r="B99" s="67">
        <v>83</v>
      </c>
      <c r="C99" s="68"/>
      <c r="D99" s="189" t="s">
        <v>691</v>
      </c>
      <c r="E99" s="106" t="s">
        <v>46</v>
      </c>
      <c r="F99" s="190">
        <v>19</v>
      </c>
      <c r="G99" s="36"/>
      <c r="H99" s="37"/>
    </row>
    <row r="100" spans="2:8" ht="25.5">
      <c r="B100" s="67">
        <v>84</v>
      </c>
      <c r="C100" s="68"/>
      <c r="D100" s="189" t="s">
        <v>718</v>
      </c>
      <c r="E100" s="106" t="s">
        <v>46</v>
      </c>
      <c r="F100" s="190">
        <v>19</v>
      </c>
      <c r="G100" s="36"/>
      <c r="H100" s="37"/>
    </row>
    <row r="101" spans="2:8" ht="25.5">
      <c r="B101" s="67">
        <v>85</v>
      </c>
      <c r="C101" s="68"/>
      <c r="D101" s="189" t="s">
        <v>693</v>
      </c>
      <c r="E101" s="106" t="s">
        <v>46</v>
      </c>
      <c r="F101" s="190">
        <v>19</v>
      </c>
      <c r="G101" s="36"/>
      <c r="H101" s="37"/>
    </row>
    <row r="102" spans="2:8">
      <c r="B102" s="67">
        <v>86</v>
      </c>
      <c r="C102" s="68"/>
      <c r="D102" s="192" t="s">
        <v>719</v>
      </c>
      <c r="E102" s="106" t="s">
        <v>46</v>
      </c>
      <c r="F102" s="190">
        <v>1</v>
      </c>
      <c r="G102" s="36"/>
      <c r="H102" s="37"/>
    </row>
    <row r="103" spans="2:8">
      <c r="B103" s="67">
        <v>87</v>
      </c>
      <c r="C103" s="68"/>
      <c r="D103" s="192" t="s">
        <v>694</v>
      </c>
      <c r="E103" s="106" t="s">
        <v>46</v>
      </c>
      <c r="F103" s="190">
        <v>1</v>
      </c>
      <c r="G103" s="36"/>
      <c r="H103" s="37"/>
    </row>
    <row r="104" spans="2:8">
      <c r="B104" s="67">
        <v>88</v>
      </c>
      <c r="C104" s="68"/>
      <c r="D104" s="192" t="s">
        <v>695</v>
      </c>
      <c r="E104" s="106" t="s">
        <v>46</v>
      </c>
      <c r="F104" s="190">
        <v>1</v>
      </c>
      <c r="G104" s="36"/>
      <c r="H104" s="37"/>
    </row>
    <row r="105" spans="2:8">
      <c r="B105" s="67">
        <v>89</v>
      </c>
      <c r="C105" s="68"/>
      <c r="D105" s="105" t="s">
        <v>696</v>
      </c>
      <c r="E105" s="106" t="s">
        <v>46</v>
      </c>
      <c r="F105" s="190">
        <v>2</v>
      </c>
      <c r="G105" s="36"/>
      <c r="H105" s="37"/>
    </row>
    <row r="106" spans="2:8">
      <c r="B106" s="67">
        <v>90</v>
      </c>
      <c r="C106" s="68"/>
      <c r="D106" s="189" t="s">
        <v>720</v>
      </c>
      <c r="E106" s="106" t="s">
        <v>46</v>
      </c>
      <c r="F106" s="190">
        <v>1</v>
      </c>
      <c r="G106" s="36"/>
      <c r="H106" s="37"/>
    </row>
    <row r="107" spans="2:8" ht="25.5">
      <c r="B107" s="67">
        <v>91</v>
      </c>
      <c r="C107" s="68"/>
      <c r="D107" s="192" t="s">
        <v>697</v>
      </c>
      <c r="E107" s="106" t="s">
        <v>38</v>
      </c>
      <c r="F107" s="190">
        <v>100</v>
      </c>
      <c r="G107" s="36"/>
      <c r="H107" s="37"/>
    </row>
    <row r="108" spans="2:8" ht="25.5">
      <c r="B108" s="67">
        <v>92</v>
      </c>
      <c r="C108" s="68"/>
      <c r="D108" s="189" t="s">
        <v>698</v>
      </c>
      <c r="E108" s="106" t="s">
        <v>38</v>
      </c>
      <c r="F108" s="190">
        <v>150</v>
      </c>
      <c r="G108" s="36"/>
      <c r="H108" s="37"/>
    </row>
    <row r="109" spans="2:8">
      <c r="B109" s="67">
        <v>93</v>
      </c>
      <c r="C109" s="68"/>
      <c r="D109" s="189" t="s">
        <v>658</v>
      </c>
      <c r="E109" s="106" t="s">
        <v>66</v>
      </c>
      <c r="F109" s="190">
        <v>1</v>
      </c>
      <c r="G109" s="36"/>
      <c r="H109" s="37"/>
    </row>
    <row r="110" spans="2:8">
      <c r="B110" s="67">
        <v>94</v>
      </c>
      <c r="C110" s="68"/>
      <c r="D110" s="189" t="s">
        <v>699</v>
      </c>
      <c r="E110" s="106" t="s">
        <v>38</v>
      </c>
      <c r="F110" s="190">
        <v>650</v>
      </c>
      <c r="G110" s="36"/>
      <c r="H110" s="37"/>
    </row>
    <row r="111" spans="2:8">
      <c r="B111" s="67">
        <v>95</v>
      </c>
      <c r="C111" s="68"/>
      <c r="D111" s="189" t="s">
        <v>660</v>
      </c>
      <c r="E111" s="106" t="s">
        <v>38</v>
      </c>
      <c r="F111" s="190">
        <v>200</v>
      </c>
      <c r="G111" s="36"/>
      <c r="H111" s="37"/>
    </row>
    <row r="112" spans="2:8">
      <c r="B112" s="67">
        <v>96</v>
      </c>
      <c r="C112" s="68"/>
      <c r="D112" s="189" t="s">
        <v>721</v>
      </c>
      <c r="E112" s="106" t="s">
        <v>38</v>
      </c>
      <c r="F112" s="195">
        <v>10</v>
      </c>
      <c r="G112" s="36"/>
      <c r="H112" s="37"/>
    </row>
    <row r="113" spans="2:10">
      <c r="B113" s="67">
        <v>97</v>
      </c>
      <c r="C113" s="68"/>
      <c r="D113" s="189" t="s">
        <v>701</v>
      </c>
      <c r="E113" s="106" t="s">
        <v>38</v>
      </c>
      <c r="F113" s="190">
        <v>10</v>
      </c>
      <c r="G113" s="36"/>
      <c r="H113" s="37"/>
    </row>
    <row r="114" spans="2:10">
      <c r="B114" s="67">
        <v>98</v>
      </c>
      <c r="C114" s="68"/>
      <c r="D114" s="189" t="s">
        <v>702</v>
      </c>
      <c r="E114" s="106" t="s">
        <v>46</v>
      </c>
      <c r="F114" s="190">
        <v>2</v>
      </c>
      <c r="G114" s="36"/>
      <c r="H114" s="37"/>
    </row>
    <row r="115" spans="2:10" ht="25.5">
      <c r="B115" s="67">
        <v>99</v>
      </c>
      <c r="C115" s="68"/>
      <c r="D115" s="192" t="s">
        <v>662</v>
      </c>
      <c r="E115" s="106" t="s">
        <v>38</v>
      </c>
      <c r="F115" s="190">
        <v>200</v>
      </c>
      <c r="G115" s="36"/>
      <c r="H115" s="37"/>
    </row>
    <row r="116" spans="2:10">
      <c r="B116" s="67">
        <v>100</v>
      </c>
      <c r="C116" s="68"/>
      <c r="D116" s="189" t="s">
        <v>722</v>
      </c>
      <c r="E116" s="106" t="s">
        <v>38</v>
      </c>
      <c r="F116" s="190">
        <v>250</v>
      </c>
      <c r="G116" s="36"/>
      <c r="H116" s="37"/>
    </row>
    <row r="117" spans="2:10">
      <c r="B117" s="67">
        <v>101</v>
      </c>
      <c r="C117" s="68"/>
      <c r="D117" s="189" t="s">
        <v>704</v>
      </c>
      <c r="E117" s="106" t="s">
        <v>38</v>
      </c>
      <c r="F117" s="190">
        <v>40</v>
      </c>
      <c r="G117" s="36"/>
      <c r="H117" s="37"/>
    </row>
    <row r="118" spans="2:10">
      <c r="B118" s="67">
        <v>102</v>
      </c>
      <c r="C118" s="68"/>
      <c r="D118" s="189" t="s">
        <v>705</v>
      </c>
      <c r="E118" s="106" t="s">
        <v>46</v>
      </c>
      <c r="F118" s="190">
        <v>72</v>
      </c>
      <c r="G118" s="36"/>
      <c r="H118" s="37"/>
    </row>
    <row r="119" spans="2:10" ht="25.5">
      <c r="B119" s="67">
        <v>103</v>
      </c>
      <c r="C119" s="68"/>
      <c r="D119" s="189" t="s">
        <v>706</v>
      </c>
      <c r="E119" s="106" t="s">
        <v>38</v>
      </c>
      <c r="F119" s="190">
        <v>36</v>
      </c>
      <c r="G119" s="36"/>
      <c r="H119" s="37"/>
    </row>
    <row r="120" spans="2:10">
      <c r="B120" s="67">
        <v>104</v>
      </c>
      <c r="C120" s="68"/>
      <c r="D120" s="189" t="s">
        <v>723</v>
      </c>
      <c r="E120" s="106" t="s">
        <v>66</v>
      </c>
      <c r="F120" s="190">
        <v>1</v>
      </c>
      <c r="G120" s="36"/>
      <c r="H120" s="37"/>
    </row>
    <row r="121" spans="2:10">
      <c r="B121" s="67">
        <v>105</v>
      </c>
      <c r="C121" s="68"/>
      <c r="D121" s="189" t="s">
        <v>663</v>
      </c>
      <c r="E121" s="106" t="s">
        <v>46</v>
      </c>
      <c r="F121" s="190">
        <v>55</v>
      </c>
      <c r="G121" s="36"/>
      <c r="H121" s="37"/>
    </row>
    <row r="122" spans="2:10" s="13" customFormat="1">
      <c r="B122" s="18"/>
      <c r="C122" s="19"/>
      <c r="D122" s="20"/>
      <c r="E122" s="21"/>
      <c r="F122" s="34"/>
      <c r="G122" s="38"/>
      <c r="H122" s="39"/>
    </row>
    <row r="123" spans="2:10" ht="15">
      <c r="B123" s="9"/>
      <c r="C123" s="9"/>
      <c r="D123" s="14"/>
      <c r="E123" s="14" t="s">
        <v>6</v>
      </c>
      <c r="F123" s="35"/>
      <c r="G123" s="36"/>
      <c r="H123" s="37"/>
    </row>
    <row r="125" spans="2:10" s="15" customFormat="1" ht="12.75" customHeight="1">
      <c r="C125" s="16" t="str">
        <f>'1,1'!C28</f>
        <v>Piezīmes:</v>
      </c>
    </row>
    <row r="126" spans="2:10" s="15" customFormat="1" ht="45" customHeight="1">
      <c r="B126"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126" s="276"/>
      <c r="D126" s="276"/>
      <c r="E126" s="276"/>
      <c r="F126" s="276"/>
      <c r="G126" s="276"/>
      <c r="H126" s="276"/>
    </row>
    <row r="127" spans="2:10" s="15" customFormat="1" ht="96" customHeight="1">
      <c r="B127" s="276"/>
      <c r="C127" s="276"/>
      <c r="D127" s="276"/>
      <c r="E127" s="276"/>
      <c r="F127" s="276"/>
      <c r="G127" s="276"/>
      <c r="H127" s="276"/>
      <c r="I127" s="276"/>
      <c r="J127" s="276"/>
    </row>
    <row r="128" spans="2:10" s="15" customFormat="1" ht="12.75" customHeight="1">
      <c r="C128" s="17"/>
    </row>
    <row r="129" spans="2:5">
      <c r="B129" s="2" t="s">
        <v>0</v>
      </c>
    </row>
    <row r="130" spans="2:5" ht="14.25" customHeight="1">
      <c r="D130" s="22" t="s">
        <v>1</v>
      </c>
    </row>
    <row r="131" spans="2:5">
      <c r="D131" s="23" t="s">
        <v>10</v>
      </c>
      <c r="E131" s="24"/>
    </row>
    <row r="134" spans="2:5">
      <c r="B134" s="40" t="str">
        <f>'1,1'!B37</f>
        <v>Pārbaudīja:</v>
      </c>
      <c r="C134" s="41"/>
      <c r="D134" s="42"/>
    </row>
    <row r="135" spans="2:5">
      <c r="B135" s="41"/>
      <c r="C135" s="43"/>
      <c r="D135" s="22" t="str">
        <f>'1,1'!D38</f>
        <v>Dzintra Cīrule</v>
      </c>
    </row>
    <row r="136" spans="2:5">
      <c r="B136" s="41"/>
      <c r="C136" s="44"/>
      <c r="D136" s="23" t="str">
        <f>'1,1'!D39</f>
        <v>Sertifikāta Nr.10-0363</v>
      </c>
    </row>
  </sheetData>
  <mergeCells count="15">
    <mergeCell ref="B127:H127"/>
    <mergeCell ref="I127:J127"/>
    <mergeCell ref="B11:B12"/>
    <mergeCell ref="C11:C12"/>
    <mergeCell ref="D11:D12"/>
    <mergeCell ref="E11:E12"/>
    <mergeCell ref="F11:F12"/>
    <mergeCell ref="B126:H126"/>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65"/>
  <sheetViews>
    <sheetView showZeros="0" tabSelected="1" view="pageBreakPreview" topLeftCell="A61" zoomScaleNormal="100" zoomScaleSheetLayoutView="100" workbookViewId="0">
      <selection activeCell="H17" sqref="H17"/>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78" t="s">
        <v>16</v>
      </c>
      <c r="C1" s="278"/>
      <c r="D1" s="278"/>
      <c r="E1" s="25" t="str">
        <f ca="1">MID(CELL("filename",B1), FIND("]", CELL("filename",B1))+ 1, 255)</f>
        <v>2,13</v>
      </c>
      <c r="F1" s="25"/>
      <c r="G1" s="25"/>
      <c r="H1" s="25"/>
    </row>
    <row r="2" spans="2:8" s="6" customFormat="1" ht="15">
      <c r="B2" s="279" t="str">
        <f>D13</f>
        <v>Māsu izsaukuma sistēma</v>
      </c>
      <c r="C2" s="279"/>
      <c r="D2" s="279"/>
      <c r="E2" s="279"/>
      <c r="F2" s="279"/>
      <c r="G2" s="279"/>
      <c r="H2" s="279"/>
    </row>
    <row r="3" spans="2:8" ht="47.25" customHeight="1">
      <c r="B3" s="3" t="s">
        <v>2</v>
      </c>
      <c r="D3" s="286" t="str">
        <f>'1,1'!D3</f>
        <v>Nacionālais rehabilitācjas centrs "Vaivari"</v>
      </c>
      <c r="E3" s="286"/>
      <c r="F3" s="286"/>
      <c r="G3" s="286"/>
      <c r="H3" s="286"/>
    </row>
    <row r="4" spans="2:8"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row>
    <row r="5" spans="2:8" ht="18.75" customHeight="1">
      <c r="B5" s="3" t="s">
        <v>4</v>
      </c>
      <c r="D5" s="286" t="str">
        <f>'1,1'!D5:H5</f>
        <v>Asaru prospekts 61, Jūrmala</v>
      </c>
      <c r="E5" s="286"/>
      <c r="F5" s="286"/>
      <c r="G5" s="286"/>
      <c r="H5" s="286"/>
    </row>
    <row r="6" spans="2:8" ht="18.75" customHeight="1">
      <c r="B6" s="3" t="s">
        <v>14</v>
      </c>
      <c r="D6" s="4" t="str">
        <f>'1,1'!D6</f>
        <v>Nr.1-37/17/005/ERAF</v>
      </c>
      <c r="E6" s="4"/>
      <c r="F6" s="10"/>
      <c r="G6" s="26"/>
      <c r="H6" s="26"/>
    </row>
    <row r="7" spans="2:8" ht="33.75" customHeight="1">
      <c r="B7" s="277" t="str">
        <f>'1,1'!B7:H7</f>
        <v>Apjomi sastādīti pamatojoties  SIA „Baltex Group” būvprojekta rasējumiem un specifikācijām</v>
      </c>
      <c r="C7" s="277"/>
      <c r="D7" s="277"/>
      <c r="E7" s="277"/>
      <c r="F7" s="277"/>
      <c r="G7" s="277"/>
      <c r="H7" s="277"/>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80" t="s">
        <v>5</v>
      </c>
      <c r="C11" s="281"/>
      <c r="D11" s="283" t="s">
        <v>7</v>
      </c>
      <c r="E11" s="284" t="s">
        <v>8</v>
      </c>
      <c r="F11" s="285" t="s">
        <v>9</v>
      </c>
      <c r="G11" s="36"/>
      <c r="H11" s="37"/>
    </row>
    <row r="12" spans="2:8" ht="59.25" customHeight="1">
      <c r="B12" s="280"/>
      <c r="C12" s="282"/>
      <c r="D12" s="283"/>
      <c r="E12" s="284"/>
      <c r="F12" s="285"/>
      <c r="G12" s="36"/>
      <c r="H12" s="37"/>
    </row>
    <row r="13" spans="2:8" ht="15.75">
      <c r="B13" s="27"/>
      <c r="C13" s="28"/>
      <c r="D13" s="287" t="s">
        <v>34</v>
      </c>
      <c r="E13" s="288"/>
      <c r="F13" s="32"/>
      <c r="G13" s="36"/>
      <c r="H13" s="37"/>
    </row>
    <row r="14" spans="2:8" ht="15.75">
      <c r="B14" s="67"/>
      <c r="C14" s="68"/>
      <c r="D14" s="69" t="s">
        <v>54</v>
      </c>
      <c r="E14" s="70"/>
      <c r="F14" s="71"/>
      <c r="G14" s="36"/>
      <c r="H14" s="37"/>
    </row>
    <row r="15" spans="2:8" ht="17.25" customHeight="1">
      <c r="B15" s="46">
        <v>1</v>
      </c>
      <c r="C15" s="62"/>
      <c r="D15" s="196" t="s">
        <v>724</v>
      </c>
      <c r="E15" s="194" t="s">
        <v>725</v>
      </c>
      <c r="F15" s="197">
        <v>318</v>
      </c>
      <c r="G15" s="36"/>
      <c r="H15" s="37"/>
    </row>
    <row r="16" spans="2:8" ht="17.25" customHeight="1">
      <c r="B16" s="46">
        <v>2</v>
      </c>
      <c r="C16" s="62"/>
      <c r="D16" s="198" t="s">
        <v>726</v>
      </c>
      <c r="E16" s="194" t="s">
        <v>725</v>
      </c>
      <c r="F16" s="197">
        <v>82</v>
      </c>
      <c r="G16" s="36"/>
      <c r="H16" s="37"/>
    </row>
    <row r="17" spans="2:8" ht="17.25" customHeight="1">
      <c r="B17" s="46">
        <v>3</v>
      </c>
      <c r="C17" s="62"/>
      <c r="D17" s="196" t="s">
        <v>727</v>
      </c>
      <c r="E17" s="194" t="s">
        <v>725</v>
      </c>
      <c r="F17" s="197">
        <v>92</v>
      </c>
      <c r="G17" s="36"/>
      <c r="H17" s="37"/>
    </row>
    <row r="18" spans="2:8" ht="17.25" customHeight="1">
      <c r="B18" s="46">
        <v>4</v>
      </c>
      <c r="C18" s="62"/>
      <c r="D18" s="196" t="s">
        <v>728</v>
      </c>
      <c r="E18" s="194" t="s">
        <v>725</v>
      </c>
      <c r="F18" s="197">
        <v>68</v>
      </c>
      <c r="G18" s="36"/>
      <c r="H18" s="37"/>
    </row>
    <row r="19" spans="2:8" ht="17.25" customHeight="1">
      <c r="B19" s="46">
        <v>5</v>
      </c>
      <c r="C19" s="62"/>
      <c r="D19" s="196" t="s">
        <v>729</v>
      </c>
      <c r="E19" s="194" t="s">
        <v>46</v>
      </c>
      <c r="F19" s="197">
        <v>133</v>
      </c>
      <c r="G19" s="36"/>
      <c r="H19" s="37"/>
    </row>
    <row r="20" spans="2:8" ht="17.25" customHeight="1">
      <c r="B20" s="46">
        <v>6</v>
      </c>
      <c r="C20" s="62"/>
      <c r="D20" s="198" t="s">
        <v>730</v>
      </c>
      <c r="E20" s="194" t="s">
        <v>46</v>
      </c>
      <c r="F20" s="197">
        <v>28</v>
      </c>
      <c r="G20" s="36"/>
      <c r="H20" s="37"/>
    </row>
    <row r="21" spans="2:8" ht="17.25" customHeight="1">
      <c r="B21" s="46">
        <v>7</v>
      </c>
      <c r="C21" s="62"/>
      <c r="D21" s="196" t="s">
        <v>731</v>
      </c>
      <c r="E21" s="194" t="s">
        <v>46</v>
      </c>
      <c r="F21" s="197">
        <v>12</v>
      </c>
      <c r="G21" s="36"/>
      <c r="H21" s="37"/>
    </row>
    <row r="22" spans="2:8" ht="17.25" customHeight="1">
      <c r="B22" s="46">
        <v>8</v>
      </c>
      <c r="C22" s="62"/>
      <c r="D22" s="198" t="s">
        <v>732</v>
      </c>
      <c r="E22" s="194" t="s">
        <v>46</v>
      </c>
      <c r="F22" s="197">
        <v>18</v>
      </c>
      <c r="G22" s="36"/>
      <c r="H22" s="37"/>
    </row>
    <row r="23" spans="2:8" ht="17.25" customHeight="1">
      <c r="B23" s="46">
        <v>9</v>
      </c>
      <c r="C23" s="62"/>
      <c r="D23" s="196" t="s">
        <v>733</v>
      </c>
      <c r="E23" s="194" t="s">
        <v>46</v>
      </c>
      <c r="F23" s="197">
        <v>150</v>
      </c>
      <c r="G23" s="36"/>
      <c r="H23" s="37"/>
    </row>
    <row r="24" spans="2:8" ht="17.25" customHeight="1">
      <c r="B24" s="46">
        <v>10</v>
      </c>
      <c r="C24" s="62"/>
      <c r="D24" s="196" t="s">
        <v>734</v>
      </c>
      <c r="E24" s="194" t="s">
        <v>46</v>
      </c>
      <c r="F24" s="197">
        <v>40</v>
      </c>
      <c r="G24" s="36"/>
      <c r="H24" s="37"/>
    </row>
    <row r="25" spans="2:8" ht="17.25" customHeight="1">
      <c r="B25" s="46">
        <v>11</v>
      </c>
      <c r="C25" s="62"/>
      <c r="D25" s="196" t="s">
        <v>735</v>
      </c>
      <c r="E25" s="194" t="s">
        <v>46</v>
      </c>
      <c r="F25" s="197">
        <v>45</v>
      </c>
      <c r="G25" s="36"/>
      <c r="H25" s="37"/>
    </row>
    <row r="26" spans="2:8" ht="17.25" customHeight="1">
      <c r="B26" s="46">
        <v>12</v>
      </c>
      <c r="C26" s="62"/>
      <c r="D26" s="196" t="s">
        <v>736</v>
      </c>
      <c r="E26" s="194" t="s">
        <v>46</v>
      </c>
      <c r="F26" s="197">
        <v>34</v>
      </c>
      <c r="G26" s="36"/>
      <c r="H26" s="37"/>
    </row>
    <row r="27" spans="2:8" ht="17.25" customHeight="1">
      <c r="B27" s="46">
        <v>13</v>
      </c>
      <c r="C27" s="62"/>
      <c r="D27" s="196" t="s">
        <v>737</v>
      </c>
      <c r="E27" s="194" t="s">
        <v>46</v>
      </c>
      <c r="F27" s="197">
        <v>5</v>
      </c>
      <c r="G27" s="36"/>
      <c r="H27" s="37"/>
    </row>
    <row r="28" spans="2:8" ht="17.25" customHeight="1">
      <c r="B28" s="46">
        <v>14</v>
      </c>
      <c r="C28" s="62"/>
      <c r="D28" s="196" t="s">
        <v>738</v>
      </c>
      <c r="E28" s="194" t="s">
        <v>46</v>
      </c>
      <c r="F28" s="197">
        <v>9</v>
      </c>
      <c r="G28" s="36"/>
      <c r="H28" s="37"/>
    </row>
    <row r="29" spans="2:8" ht="17.25" customHeight="1">
      <c r="B29" s="46">
        <v>15</v>
      </c>
      <c r="C29" s="62"/>
      <c r="D29" s="196" t="s">
        <v>739</v>
      </c>
      <c r="E29" s="194" t="s">
        <v>46</v>
      </c>
      <c r="F29" s="197">
        <v>7</v>
      </c>
      <c r="G29" s="36"/>
      <c r="H29" s="37"/>
    </row>
    <row r="30" spans="2:8" ht="17.25" customHeight="1">
      <c r="B30" s="46">
        <v>16</v>
      </c>
      <c r="C30" s="62"/>
      <c r="D30" s="196" t="s">
        <v>740</v>
      </c>
      <c r="E30" s="194" t="s">
        <v>46</v>
      </c>
      <c r="F30" s="197">
        <v>25</v>
      </c>
      <c r="G30" s="36"/>
      <c r="H30" s="37"/>
    </row>
    <row r="31" spans="2:8" ht="17.25" customHeight="1">
      <c r="B31" s="46">
        <v>17</v>
      </c>
      <c r="C31" s="62"/>
      <c r="D31" s="196" t="s">
        <v>741</v>
      </c>
      <c r="E31" s="194" t="s">
        <v>46</v>
      </c>
      <c r="F31" s="197">
        <v>28</v>
      </c>
      <c r="G31" s="36"/>
      <c r="H31" s="37"/>
    </row>
    <row r="32" spans="2:8" ht="17.25" customHeight="1">
      <c r="B32" s="46">
        <v>18</v>
      </c>
      <c r="C32" s="62"/>
      <c r="D32" s="196" t="s">
        <v>742</v>
      </c>
      <c r="E32" s="194" t="s">
        <v>46</v>
      </c>
      <c r="F32" s="197">
        <v>11</v>
      </c>
      <c r="G32" s="36"/>
      <c r="H32" s="37"/>
    </row>
    <row r="33" spans="2:8" ht="17.25" customHeight="1">
      <c r="B33" s="46">
        <v>19</v>
      </c>
      <c r="C33" s="62"/>
      <c r="D33" s="196" t="s">
        <v>743</v>
      </c>
      <c r="E33" s="194" t="s">
        <v>46</v>
      </c>
      <c r="F33" s="197">
        <v>14</v>
      </c>
      <c r="G33" s="36"/>
      <c r="H33" s="37"/>
    </row>
    <row r="34" spans="2:8" ht="17.25" customHeight="1">
      <c r="B34" s="46">
        <v>20</v>
      </c>
      <c r="C34" s="62"/>
      <c r="D34" s="196" t="s">
        <v>744</v>
      </c>
      <c r="E34" s="194" t="s">
        <v>46</v>
      </c>
      <c r="F34" s="197">
        <v>240</v>
      </c>
      <c r="G34" s="36"/>
      <c r="H34" s="37"/>
    </row>
    <row r="35" spans="2:8" ht="17.25" customHeight="1">
      <c r="B35" s="46">
        <v>21</v>
      </c>
      <c r="C35" s="62"/>
      <c r="D35" s="196" t="s">
        <v>745</v>
      </c>
      <c r="E35" s="194" t="s">
        <v>46</v>
      </c>
      <c r="F35" s="197">
        <v>240</v>
      </c>
      <c r="G35" s="36"/>
      <c r="H35" s="37"/>
    </row>
    <row r="36" spans="2:8" ht="17.25" customHeight="1">
      <c r="B36" s="46">
        <v>22</v>
      </c>
      <c r="C36" s="62"/>
      <c r="D36" s="196" t="s">
        <v>746</v>
      </c>
      <c r="E36" s="194" t="s">
        <v>46</v>
      </c>
      <c r="F36" s="197">
        <v>220</v>
      </c>
      <c r="G36" s="36"/>
      <c r="H36" s="37"/>
    </row>
    <row r="37" spans="2:8" ht="17.25" customHeight="1">
      <c r="B37" s="46">
        <v>23</v>
      </c>
      <c r="C37" s="62"/>
      <c r="D37" s="196" t="s">
        <v>747</v>
      </c>
      <c r="E37" s="194" t="s">
        <v>725</v>
      </c>
      <c r="F37" s="197">
        <v>220</v>
      </c>
      <c r="G37" s="36"/>
      <c r="H37" s="37"/>
    </row>
    <row r="38" spans="2:8" ht="25.5">
      <c r="B38" s="46">
        <v>24</v>
      </c>
      <c r="C38" s="62"/>
      <c r="D38" s="189" t="s">
        <v>748</v>
      </c>
      <c r="E38" s="194" t="s">
        <v>46</v>
      </c>
      <c r="F38" s="191">
        <v>2</v>
      </c>
      <c r="G38" s="36"/>
      <c r="H38" s="37"/>
    </row>
    <row r="39" spans="2:8" ht="25.5">
      <c r="B39" s="46">
        <v>25</v>
      </c>
      <c r="C39" s="62"/>
      <c r="D39" s="189" t="s">
        <v>749</v>
      </c>
      <c r="E39" s="194" t="s">
        <v>46</v>
      </c>
      <c r="F39" s="191">
        <v>27</v>
      </c>
      <c r="G39" s="36"/>
      <c r="H39" s="37"/>
    </row>
    <row r="40" spans="2:8" ht="25.5">
      <c r="B40" s="46">
        <v>26</v>
      </c>
      <c r="C40" s="62"/>
      <c r="D40" s="189" t="s">
        <v>750</v>
      </c>
      <c r="E40" s="194" t="s">
        <v>46</v>
      </c>
      <c r="F40" s="191">
        <v>24</v>
      </c>
      <c r="G40" s="36"/>
      <c r="H40" s="37"/>
    </row>
    <row r="41" spans="2:8" ht="25.5">
      <c r="B41" s="46">
        <v>27</v>
      </c>
      <c r="C41" s="62"/>
      <c r="D41" s="189" t="s">
        <v>751</v>
      </c>
      <c r="E41" s="194" t="s">
        <v>46</v>
      </c>
      <c r="F41" s="197">
        <v>2</v>
      </c>
      <c r="G41" s="36"/>
      <c r="H41" s="37"/>
    </row>
    <row r="42" spans="2:8" ht="25.5">
      <c r="B42" s="46">
        <v>28</v>
      </c>
      <c r="C42" s="62"/>
      <c r="D42" s="189" t="s">
        <v>752</v>
      </c>
      <c r="E42" s="194" t="s">
        <v>46</v>
      </c>
      <c r="F42" s="197">
        <v>1</v>
      </c>
      <c r="G42" s="36"/>
      <c r="H42" s="37"/>
    </row>
    <row r="43" spans="2:8">
      <c r="B43" s="46">
        <v>29</v>
      </c>
      <c r="C43" s="62"/>
      <c r="D43" s="196" t="s">
        <v>753</v>
      </c>
      <c r="E43" s="194" t="s">
        <v>46</v>
      </c>
      <c r="F43" s="197">
        <v>45</v>
      </c>
      <c r="G43" s="36"/>
      <c r="H43" s="37"/>
    </row>
    <row r="44" spans="2:8">
      <c r="B44" s="46">
        <v>30</v>
      </c>
      <c r="C44" s="62"/>
      <c r="D44" s="196" t="s">
        <v>754</v>
      </c>
      <c r="E44" s="194" t="s">
        <v>46</v>
      </c>
      <c r="F44" s="197">
        <v>5</v>
      </c>
      <c r="G44" s="36"/>
      <c r="H44" s="37"/>
    </row>
    <row r="45" spans="2:8">
      <c r="B45" s="46">
        <v>31</v>
      </c>
      <c r="C45" s="62"/>
      <c r="D45" s="196" t="s">
        <v>755</v>
      </c>
      <c r="E45" s="194" t="s">
        <v>66</v>
      </c>
      <c r="F45" s="197">
        <v>1</v>
      </c>
      <c r="G45" s="36"/>
      <c r="H45" s="37"/>
    </row>
    <row r="46" spans="2:8">
      <c r="B46" s="46">
        <v>32</v>
      </c>
      <c r="C46" s="62"/>
      <c r="D46" s="196" t="s">
        <v>756</v>
      </c>
      <c r="E46" s="194" t="s">
        <v>46</v>
      </c>
      <c r="F46" s="197">
        <v>5</v>
      </c>
      <c r="G46" s="36"/>
      <c r="H46" s="37"/>
    </row>
    <row r="47" spans="2:8">
      <c r="B47" s="46">
        <v>33</v>
      </c>
      <c r="C47" s="62"/>
      <c r="D47" s="196" t="s">
        <v>757</v>
      </c>
      <c r="E47" s="194" t="s">
        <v>46</v>
      </c>
      <c r="F47" s="197">
        <v>3</v>
      </c>
      <c r="G47" s="36"/>
      <c r="H47" s="37"/>
    </row>
    <row r="48" spans="2:8">
      <c r="B48" s="46">
        <v>34</v>
      </c>
      <c r="C48" s="62"/>
      <c r="D48" s="196" t="s">
        <v>758</v>
      </c>
      <c r="E48" s="194" t="s">
        <v>759</v>
      </c>
      <c r="F48" s="197">
        <v>5</v>
      </c>
      <c r="G48" s="36"/>
      <c r="H48" s="37"/>
    </row>
    <row r="49" spans="2:10" ht="25.5">
      <c r="B49" s="46">
        <v>35</v>
      </c>
      <c r="C49" s="62"/>
      <c r="D49" s="189" t="s">
        <v>760</v>
      </c>
      <c r="E49" s="194" t="s">
        <v>66</v>
      </c>
      <c r="F49" s="191">
        <v>1</v>
      </c>
      <c r="G49" s="36"/>
      <c r="H49" s="37"/>
    </row>
    <row r="50" spans="2:10" ht="38.25">
      <c r="B50" s="46">
        <v>36</v>
      </c>
      <c r="C50" s="62"/>
      <c r="D50" s="189" t="s">
        <v>761</v>
      </c>
      <c r="E50" s="194" t="s">
        <v>66</v>
      </c>
      <c r="F50" s="191">
        <v>1</v>
      </c>
      <c r="G50" s="36"/>
      <c r="H50" s="37"/>
    </row>
    <row r="51" spans="2:10" s="13" customFormat="1">
      <c r="B51" s="18"/>
      <c r="C51" s="19"/>
      <c r="D51" s="20"/>
      <c r="E51" s="21"/>
      <c r="F51" s="34"/>
      <c r="G51" s="38"/>
      <c r="H51" s="39"/>
    </row>
    <row r="52" spans="2:10" ht="15">
      <c r="B52" s="9"/>
      <c r="C52" s="9"/>
      <c r="D52" s="14"/>
      <c r="E52" s="14" t="s">
        <v>6</v>
      </c>
      <c r="F52" s="35"/>
      <c r="G52" s="36"/>
      <c r="H52" s="37"/>
    </row>
    <row r="54" spans="2:10" s="15" customFormat="1" ht="12.75" customHeight="1">
      <c r="C54" s="16" t="str">
        <f>'1,1'!C28</f>
        <v>Piezīmes:</v>
      </c>
    </row>
    <row r="55" spans="2:10" s="15" customFormat="1" ht="45" customHeight="1">
      <c r="B55"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55" s="276"/>
      <c r="D55" s="276"/>
      <c r="E55" s="276"/>
      <c r="F55" s="276"/>
      <c r="G55" s="276"/>
      <c r="H55" s="276"/>
    </row>
    <row r="56" spans="2:10" s="15" customFormat="1" ht="96" customHeight="1">
      <c r="B56" s="276"/>
      <c r="C56" s="276"/>
      <c r="D56" s="276"/>
      <c r="E56" s="276"/>
      <c r="F56" s="276"/>
      <c r="G56" s="276"/>
      <c r="H56" s="276"/>
      <c r="I56" s="276"/>
      <c r="J56" s="276"/>
    </row>
    <row r="57" spans="2:10" s="15" customFormat="1" ht="12.75" customHeight="1">
      <c r="C57" s="17"/>
    </row>
    <row r="58" spans="2:10">
      <c r="B58" s="2" t="s">
        <v>0</v>
      </c>
    </row>
    <row r="59" spans="2:10" ht="14.25" customHeight="1">
      <c r="D59" s="22" t="s">
        <v>1</v>
      </c>
    </row>
    <row r="60" spans="2:10">
      <c r="D60" s="23" t="s">
        <v>10</v>
      </c>
      <c r="E60" s="24"/>
    </row>
    <row r="63" spans="2:10">
      <c r="B63" s="40" t="str">
        <f>'1,1'!B37</f>
        <v>Pārbaudīja:</v>
      </c>
      <c r="C63" s="41"/>
      <c r="D63" s="42"/>
    </row>
    <row r="64" spans="2:10">
      <c r="B64" s="41"/>
      <c r="C64" s="43"/>
      <c r="D64" s="22" t="str">
        <f>'1,1'!D38</f>
        <v>Dzintra Cīrule</v>
      </c>
    </row>
    <row r="65" spans="2:4">
      <c r="B65" s="41"/>
      <c r="C65" s="44"/>
      <c r="D65" s="23" t="str">
        <f>'1,1'!D39</f>
        <v>Sertifikāta Nr.10-0363</v>
      </c>
    </row>
  </sheetData>
  <mergeCells count="15">
    <mergeCell ref="B56:H56"/>
    <mergeCell ref="I56:J56"/>
    <mergeCell ref="B11:B12"/>
    <mergeCell ref="C11:C12"/>
    <mergeCell ref="D11:D12"/>
    <mergeCell ref="E11:E12"/>
    <mergeCell ref="F11:F12"/>
    <mergeCell ref="B55:H55"/>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0"/>
  <sheetViews>
    <sheetView showZeros="0" view="pageBreakPreview" topLeftCell="A31" zoomScale="80" zoomScaleNormal="100" zoomScaleSheetLayoutView="80" workbookViewId="0">
      <selection activeCell="E55" sqref="E55"/>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78" t="s">
        <v>16</v>
      </c>
      <c r="C1" s="278"/>
      <c r="D1" s="278"/>
      <c r="E1" s="25" t="str">
        <f ca="1">MID(CELL("filename",B1), FIND("]", CELL("filename",B1))+ 1, 255)</f>
        <v>1,2</v>
      </c>
      <c r="F1" s="25"/>
      <c r="G1" s="25"/>
      <c r="H1" s="25"/>
    </row>
    <row r="2" spans="2:8" s="6" customFormat="1" ht="15">
      <c r="B2" s="279" t="str">
        <f>D13</f>
        <v>Sienas</v>
      </c>
      <c r="C2" s="279"/>
      <c r="D2" s="279"/>
      <c r="E2" s="279"/>
      <c r="F2" s="279"/>
      <c r="G2" s="279"/>
      <c r="H2" s="279"/>
    </row>
    <row r="3" spans="2:8" ht="47.25" customHeight="1">
      <c r="B3" s="3" t="s">
        <v>2</v>
      </c>
      <c r="D3" s="286" t="str">
        <f>'1,1'!D3</f>
        <v>Nacionālais rehabilitācjas centrs "Vaivari"</v>
      </c>
      <c r="E3" s="286"/>
      <c r="F3" s="286"/>
      <c r="G3" s="286"/>
      <c r="H3" s="286"/>
    </row>
    <row r="4" spans="2:8" ht="60.2" customHeight="1">
      <c r="B4" s="3" t="s">
        <v>3</v>
      </c>
      <c r="D4" s="286" t="str">
        <f>'1,1'!D4</f>
        <v>Valsts sabiedrība ar ierobežotu atbildību "Nacionālais rehabilitācjas centrs "Vaivari""
ēkas 6 un 7. stāva ziemeļu spārna telpas platībā 1360m2 (6. stāvs)</v>
      </c>
      <c r="E4" s="286"/>
      <c r="F4" s="286"/>
      <c r="G4" s="286"/>
      <c r="H4" s="286"/>
    </row>
    <row r="5" spans="2:8" ht="15">
      <c r="B5" s="3" t="s">
        <v>4</v>
      </c>
      <c r="D5" s="286" t="str">
        <f>'1,1'!D5:H5</f>
        <v>Asaru prospekts 61, Jūrmala</v>
      </c>
      <c r="E5" s="286"/>
      <c r="F5" s="286"/>
      <c r="G5" s="286"/>
      <c r="H5" s="286"/>
    </row>
    <row r="6" spans="2:8">
      <c r="B6" s="3" t="s">
        <v>14</v>
      </c>
      <c r="D6" s="4" t="str">
        <f>'1,1'!D6</f>
        <v>Nr.1-37/17/005/ERAF</v>
      </c>
      <c r="E6" s="4"/>
      <c r="F6" s="10"/>
      <c r="G6" s="26"/>
      <c r="H6" s="26"/>
    </row>
    <row r="7" spans="2:8" ht="33.75" customHeight="1">
      <c r="B7" s="277" t="str">
        <f>'1,1'!B7:H7</f>
        <v>Apjomi sastādīti pamatojoties  SIA „Baltex Group” būvprojekta rasējumiem un specifikācijām</v>
      </c>
      <c r="C7" s="277"/>
      <c r="D7" s="277"/>
      <c r="E7" s="277"/>
      <c r="F7" s="277"/>
      <c r="G7" s="277"/>
      <c r="H7" s="277"/>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80" t="s">
        <v>5</v>
      </c>
      <c r="C11" s="281"/>
      <c r="D11" s="283" t="s">
        <v>7</v>
      </c>
      <c r="E11" s="284" t="s">
        <v>8</v>
      </c>
      <c r="F11" s="285" t="s">
        <v>9</v>
      </c>
      <c r="G11" s="36"/>
      <c r="H11" s="37"/>
    </row>
    <row r="12" spans="2:8" ht="59.25" customHeight="1">
      <c r="B12" s="280"/>
      <c r="C12" s="282"/>
      <c r="D12" s="283"/>
      <c r="E12" s="284"/>
      <c r="F12" s="285"/>
      <c r="G12" s="36"/>
      <c r="H12" s="37"/>
    </row>
    <row r="13" spans="2:8" ht="15.75">
      <c r="B13" s="199"/>
      <c r="C13" s="213">
        <v>0</v>
      </c>
      <c r="D13" s="201" t="s">
        <v>871</v>
      </c>
      <c r="E13" s="70"/>
      <c r="F13" s="71"/>
      <c r="G13" s="36"/>
      <c r="H13" s="37"/>
    </row>
    <row r="14" spans="2:8">
      <c r="B14" s="202">
        <v>0</v>
      </c>
      <c r="C14" s="63"/>
      <c r="D14" s="214" t="s">
        <v>777</v>
      </c>
      <c r="E14" s="112"/>
      <c r="F14" s="112"/>
      <c r="G14" s="36"/>
      <c r="H14" s="37"/>
    </row>
    <row r="15" spans="2:8" ht="15">
      <c r="B15" s="202">
        <v>0</v>
      </c>
      <c r="C15" s="63"/>
      <c r="D15" s="215" t="s">
        <v>778</v>
      </c>
      <c r="E15" s="112"/>
      <c r="F15" s="112"/>
      <c r="G15" s="36"/>
      <c r="H15" s="37"/>
    </row>
    <row r="16" spans="2:8" ht="38.25">
      <c r="B16" s="202">
        <v>1</v>
      </c>
      <c r="C16" s="63"/>
      <c r="D16" s="216" t="s">
        <v>779</v>
      </c>
      <c r="E16" s="112" t="s">
        <v>767</v>
      </c>
      <c r="F16" s="112">
        <v>152.69999999999999</v>
      </c>
      <c r="G16" s="36"/>
      <c r="H16" s="37"/>
    </row>
    <row r="17" spans="2:8" ht="25.5">
      <c r="B17" s="202">
        <v>2</v>
      </c>
      <c r="C17" s="63"/>
      <c r="D17" s="216" t="s">
        <v>780</v>
      </c>
      <c r="E17" s="112" t="s">
        <v>767</v>
      </c>
      <c r="F17" s="112">
        <v>152.69999999999999</v>
      </c>
      <c r="G17" s="36"/>
      <c r="H17" s="37"/>
    </row>
    <row r="18" spans="2:8" ht="25.5">
      <c r="B18" s="202">
        <v>3</v>
      </c>
      <c r="C18" s="63"/>
      <c r="D18" s="216" t="s">
        <v>781</v>
      </c>
      <c r="E18" s="112" t="s">
        <v>767</v>
      </c>
      <c r="F18" s="112">
        <v>152.69999999999999</v>
      </c>
      <c r="G18" s="36"/>
      <c r="H18" s="37"/>
    </row>
    <row r="19" spans="2:8" ht="25.5">
      <c r="B19" s="202">
        <v>4</v>
      </c>
      <c r="C19" s="63"/>
      <c r="D19" s="216" t="s">
        <v>781</v>
      </c>
      <c r="E19" s="112" t="s">
        <v>767</v>
      </c>
      <c r="F19" s="112">
        <v>152.69999999999999</v>
      </c>
      <c r="G19" s="36"/>
      <c r="H19" s="37"/>
    </row>
    <row r="20" spans="2:8" ht="15">
      <c r="B20" s="202">
        <v>0</v>
      </c>
      <c r="C20" s="63"/>
      <c r="D20" s="215" t="s">
        <v>782</v>
      </c>
      <c r="E20" s="112"/>
      <c r="F20" s="112"/>
      <c r="G20" s="36"/>
      <c r="H20" s="37"/>
    </row>
    <row r="21" spans="2:8" ht="38.25">
      <c r="B21" s="202">
        <v>5</v>
      </c>
      <c r="C21" s="63"/>
      <c r="D21" s="203" t="s">
        <v>779</v>
      </c>
      <c r="E21" s="112" t="s">
        <v>767</v>
      </c>
      <c r="F21" s="112">
        <v>361.7</v>
      </c>
      <c r="G21" s="36"/>
      <c r="H21" s="37"/>
    </row>
    <row r="22" spans="2:8" ht="25.5">
      <c r="B22" s="202">
        <v>6</v>
      </c>
      <c r="C22" s="63"/>
      <c r="D22" s="203" t="s">
        <v>780</v>
      </c>
      <c r="E22" s="112" t="s">
        <v>767</v>
      </c>
      <c r="F22" s="112">
        <v>361.7</v>
      </c>
      <c r="G22" s="36"/>
      <c r="H22" s="37"/>
    </row>
    <row r="23" spans="2:8" ht="25.5">
      <c r="B23" s="202">
        <v>7</v>
      </c>
      <c r="C23" s="63"/>
      <c r="D23" s="203" t="s">
        <v>783</v>
      </c>
      <c r="E23" s="112" t="s">
        <v>767</v>
      </c>
      <c r="F23" s="112">
        <v>361.7</v>
      </c>
      <c r="G23" s="36"/>
      <c r="H23" s="37"/>
    </row>
    <row r="24" spans="2:8" ht="25.5">
      <c r="B24" s="202">
        <v>8</v>
      </c>
      <c r="C24" s="63"/>
      <c r="D24" s="203" t="s">
        <v>784</v>
      </c>
      <c r="E24" s="112" t="s">
        <v>767</v>
      </c>
      <c r="F24" s="112">
        <v>361.7</v>
      </c>
      <c r="G24" s="36"/>
      <c r="H24" s="37"/>
    </row>
    <row r="25" spans="2:8" ht="15">
      <c r="B25" s="202">
        <v>0</v>
      </c>
      <c r="C25" s="63"/>
      <c r="D25" s="217" t="s">
        <v>785</v>
      </c>
      <c r="E25" s="112"/>
      <c r="F25" s="112"/>
      <c r="G25" s="36"/>
      <c r="H25" s="37"/>
    </row>
    <row r="26" spans="2:8" ht="38.25">
      <c r="B26" s="202">
        <v>9</v>
      </c>
      <c r="C26" s="63"/>
      <c r="D26" s="203" t="s">
        <v>786</v>
      </c>
      <c r="E26" s="112" t="s">
        <v>767</v>
      </c>
      <c r="F26" s="112">
        <v>57.3</v>
      </c>
      <c r="G26" s="36"/>
      <c r="H26" s="37"/>
    </row>
    <row r="27" spans="2:8" ht="25.5">
      <c r="B27" s="202">
        <v>10</v>
      </c>
      <c r="C27" s="63"/>
      <c r="D27" s="203" t="s">
        <v>787</v>
      </c>
      <c r="E27" s="112" t="s">
        <v>767</v>
      </c>
      <c r="F27" s="112">
        <f>F28</f>
        <v>57.3</v>
      </c>
      <c r="G27" s="36"/>
      <c r="H27" s="37"/>
    </row>
    <row r="28" spans="2:8" ht="25.5">
      <c r="B28" s="202">
        <v>11</v>
      </c>
      <c r="C28" s="63"/>
      <c r="D28" s="203" t="s">
        <v>788</v>
      </c>
      <c r="E28" s="112" t="s">
        <v>767</v>
      </c>
      <c r="F28" s="112">
        <v>57.3</v>
      </c>
      <c r="G28" s="36"/>
      <c r="H28" s="37"/>
    </row>
    <row r="29" spans="2:8" ht="15">
      <c r="B29" s="202">
        <v>0</v>
      </c>
      <c r="C29" s="63"/>
      <c r="D29" s="217" t="s">
        <v>789</v>
      </c>
      <c r="E29" s="112"/>
      <c r="F29" s="112"/>
      <c r="G29" s="36"/>
      <c r="H29" s="37"/>
    </row>
    <row r="30" spans="2:8" ht="38.25">
      <c r="B30" s="202">
        <v>12</v>
      </c>
      <c r="C30" s="63"/>
      <c r="D30" s="203" t="s">
        <v>779</v>
      </c>
      <c r="E30" s="112" t="s">
        <v>767</v>
      </c>
      <c r="F30" s="112">
        <v>93.3</v>
      </c>
      <c r="G30" s="36"/>
      <c r="H30" s="37"/>
    </row>
    <row r="31" spans="2:8" ht="38.25">
      <c r="B31" s="202">
        <v>13</v>
      </c>
      <c r="C31" s="63"/>
      <c r="D31" s="203" t="s">
        <v>779</v>
      </c>
      <c r="E31" s="112" t="s">
        <v>767</v>
      </c>
      <c r="F31" s="112">
        <v>93.3</v>
      </c>
      <c r="G31" s="36"/>
      <c r="H31" s="37"/>
    </row>
    <row r="32" spans="2:8" ht="25.5">
      <c r="B32" s="202">
        <v>14</v>
      </c>
      <c r="C32" s="63"/>
      <c r="D32" s="203" t="s">
        <v>780</v>
      </c>
      <c r="E32" s="112" t="s">
        <v>767</v>
      </c>
      <c r="F32" s="112">
        <v>93.3</v>
      </c>
      <c r="G32" s="36"/>
      <c r="H32" s="37"/>
    </row>
    <row r="33" spans="1:8" ht="25.5">
      <c r="B33" s="202">
        <v>15</v>
      </c>
      <c r="C33" s="63"/>
      <c r="D33" s="216" t="s">
        <v>780</v>
      </c>
      <c r="E33" s="112" t="s">
        <v>767</v>
      </c>
      <c r="F33" s="112">
        <v>93.3</v>
      </c>
      <c r="G33" s="36"/>
      <c r="H33" s="37"/>
    </row>
    <row r="34" spans="1:8" ht="25.5">
      <c r="B34" s="202">
        <v>16</v>
      </c>
      <c r="C34" s="63"/>
      <c r="D34" s="216" t="s">
        <v>783</v>
      </c>
      <c r="E34" s="112" t="s">
        <v>767</v>
      </c>
      <c r="F34" s="112">
        <v>93.3</v>
      </c>
      <c r="G34" s="36"/>
      <c r="H34" s="37"/>
    </row>
    <row r="35" spans="1:8" ht="25.5">
      <c r="B35" s="202">
        <v>17</v>
      </c>
      <c r="C35" s="63"/>
      <c r="D35" s="216" t="s">
        <v>783</v>
      </c>
      <c r="E35" s="112" t="s">
        <v>767</v>
      </c>
      <c r="F35" s="112">
        <v>93.3</v>
      </c>
      <c r="G35" s="36"/>
      <c r="H35" s="37"/>
    </row>
    <row r="36" spans="1:8" ht="15">
      <c r="B36" s="202">
        <v>0</v>
      </c>
      <c r="C36" s="63"/>
      <c r="D36" s="215" t="s">
        <v>790</v>
      </c>
      <c r="E36" s="112"/>
      <c r="F36" s="112"/>
      <c r="G36" s="36"/>
      <c r="H36" s="37"/>
    </row>
    <row r="37" spans="1:8" ht="38.25">
      <c r="B37" s="202">
        <v>18</v>
      </c>
      <c r="C37" s="63"/>
      <c r="D37" s="203" t="s">
        <v>786</v>
      </c>
      <c r="E37" s="112" t="s">
        <v>767</v>
      </c>
      <c r="F37" s="112">
        <v>111</v>
      </c>
      <c r="G37" s="36"/>
      <c r="H37" s="37"/>
    </row>
    <row r="38" spans="1:8" ht="25.5">
      <c r="B38" s="202">
        <v>19</v>
      </c>
      <c r="C38" s="63"/>
      <c r="D38" s="216" t="s">
        <v>787</v>
      </c>
      <c r="E38" s="112" t="s">
        <v>767</v>
      </c>
      <c r="F38" s="112">
        <v>111</v>
      </c>
      <c r="G38" s="36"/>
      <c r="H38" s="37"/>
    </row>
    <row r="39" spans="1:8" ht="25.5">
      <c r="B39" s="202">
        <v>20</v>
      </c>
      <c r="C39" s="63"/>
      <c r="D39" s="216" t="s">
        <v>783</v>
      </c>
      <c r="E39" s="112" t="s">
        <v>767</v>
      </c>
      <c r="F39" s="112">
        <v>111</v>
      </c>
      <c r="G39" s="36"/>
      <c r="H39" s="37"/>
    </row>
    <row r="40" spans="1:8" ht="15">
      <c r="B40" s="202">
        <v>0</v>
      </c>
      <c r="C40" s="63"/>
      <c r="D40" s="215" t="s">
        <v>791</v>
      </c>
      <c r="E40" s="112"/>
      <c r="F40" s="112"/>
      <c r="G40" s="36"/>
      <c r="H40" s="37"/>
    </row>
    <row r="41" spans="1:8" ht="25.5">
      <c r="B41" s="218">
        <v>21</v>
      </c>
      <c r="C41" s="63"/>
      <c r="D41" s="216" t="s">
        <v>792</v>
      </c>
      <c r="E41" s="112" t="s">
        <v>764</v>
      </c>
      <c r="F41" s="112">
        <v>0.95</v>
      </c>
      <c r="G41" s="36"/>
      <c r="H41" s="37"/>
    </row>
    <row r="42" spans="1:8" ht="15">
      <c r="B42" s="202">
        <v>0</v>
      </c>
      <c r="C42" s="63"/>
      <c r="D42" s="215" t="s">
        <v>793</v>
      </c>
      <c r="E42" s="112"/>
      <c r="F42" s="112"/>
      <c r="G42" s="36"/>
      <c r="H42" s="37"/>
    </row>
    <row r="43" spans="1:8" ht="25.5">
      <c r="B43" s="202">
        <v>22</v>
      </c>
      <c r="C43" s="63"/>
      <c r="D43" s="216" t="s">
        <v>792</v>
      </c>
      <c r="E43" s="112" t="s">
        <v>764</v>
      </c>
      <c r="F43" s="112">
        <v>1.95</v>
      </c>
      <c r="G43" s="36"/>
      <c r="H43" s="37"/>
    </row>
    <row r="44" spans="1:8" ht="15">
      <c r="B44" s="202">
        <v>0</v>
      </c>
      <c r="C44" s="63"/>
      <c r="D44" s="215" t="s">
        <v>794</v>
      </c>
      <c r="E44" s="112"/>
      <c r="F44" s="112"/>
      <c r="G44" s="36"/>
      <c r="H44" s="37"/>
    </row>
    <row r="45" spans="1:8">
      <c r="B45" s="218">
        <v>23</v>
      </c>
      <c r="C45" s="63"/>
      <c r="D45" s="216" t="s">
        <v>795</v>
      </c>
      <c r="E45" s="112" t="s">
        <v>767</v>
      </c>
      <c r="F45" s="112">
        <v>2.2000000000000002</v>
      </c>
      <c r="G45" s="36"/>
      <c r="H45" s="37"/>
    </row>
    <row r="46" spans="1:8" ht="15">
      <c r="A46" s="275"/>
      <c r="B46" s="274"/>
      <c r="C46" s="29"/>
      <c r="D46" s="30"/>
      <c r="E46" s="31"/>
      <c r="F46" s="33"/>
      <c r="G46" s="36"/>
      <c r="H46" s="37"/>
    </row>
    <row r="47" spans="1:8" ht="15">
      <c r="B47" s="9"/>
      <c r="C47" s="9"/>
      <c r="D47" s="14"/>
      <c r="E47" s="14" t="s">
        <v>6</v>
      </c>
      <c r="F47" s="35"/>
      <c r="G47" s="36"/>
      <c r="H47" s="37"/>
    </row>
    <row r="49" spans="2:10" s="15" customFormat="1" ht="12.75" customHeight="1">
      <c r="C49" s="16" t="str">
        <f>'1,1'!C28</f>
        <v>Piezīmes:</v>
      </c>
    </row>
    <row r="50" spans="2:10" s="15" customFormat="1" ht="45" customHeight="1">
      <c r="B50"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50" s="276"/>
      <c r="D50" s="276"/>
      <c r="E50" s="276"/>
      <c r="F50" s="276"/>
      <c r="G50" s="276"/>
      <c r="H50" s="276"/>
    </row>
    <row r="51" spans="2:10" s="15" customFormat="1" ht="96" customHeight="1">
      <c r="B51" s="276"/>
      <c r="C51" s="276"/>
      <c r="D51" s="276"/>
      <c r="E51" s="276"/>
      <c r="F51" s="276"/>
      <c r="G51" s="276"/>
      <c r="H51" s="276"/>
      <c r="I51" s="276"/>
      <c r="J51" s="276"/>
    </row>
    <row r="52" spans="2:10" s="15" customFormat="1" ht="12.75" customHeight="1">
      <c r="C52" s="17"/>
    </row>
    <row r="53" spans="2:10">
      <c r="B53" s="2" t="s">
        <v>0</v>
      </c>
    </row>
    <row r="54" spans="2:10" ht="14.25" customHeight="1">
      <c r="D54" s="22" t="s">
        <v>1</v>
      </c>
    </row>
    <row r="55" spans="2:10">
      <c r="D55" s="23" t="s">
        <v>10</v>
      </c>
      <c r="E55" s="24"/>
    </row>
    <row r="58" spans="2:10">
      <c r="B58" s="40" t="str">
        <f>'1,1'!B37</f>
        <v>Pārbaudīja:</v>
      </c>
      <c r="C58" s="41"/>
      <c r="D58" s="42"/>
    </row>
    <row r="59" spans="2:10">
      <c r="B59" s="41"/>
      <c r="C59" s="43"/>
      <c r="D59" s="22" t="str">
        <f>'1,1'!D38</f>
        <v>Dzintra Cīrule</v>
      </c>
    </row>
    <row r="60" spans="2:10">
      <c r="B60" s="41"/>
      <c r="C60" s="44"/>
      <c r="D60" s="23" t="str">
        <f>'1,1'!D39</f>
        <v>Sertifikāta Nr.10-0363</v>
      </c>
    </row>
  </sheetData>
  <mergeCells count="14">
    <mergeCell ref="B50:H50"/>
    <mergeCell ref="B51:H51"/>
    <mergeCell ref="I51:J51"/>
    <mergeCell ref="D3:H3"/>
    <mergeCell ref="D4:H4"/>
    <mergeCell ref="B1:D1"/>
    <mergeCell ref="B2:H2"/>
    <mergeCell ref="D5:H5"/>
    <mergeCell ref="B7:H7"/>
    <mergeCell ref="B11:B12"/>
    <mergeCell ref="C11:C12"/>
    <mergeCell ref="D11:D12"/>
    <mergeCell ref="E11:E12"/>
    <mergeCell ref="F11:F12"/>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29"/>
  <sheetViews>
    <sheetView showZeros="0" view="pageBreakPreview" topLeftCell="A4" zoomScale="80" zoomScaleNormal="100" zoomScaleSheetLayoutView="80" workbookViewId="0">
      <selection activeCell="D14" sqref="D14"/>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78" t="s">
        <v>16</v>
      </c>
      <c r="C1" s="278"/>
      <c r="D1" s="278"/>
      <c r="E1" s="25" t="str">
        <f ca="1">MID(CELL("filename",B1), FIND("]", CELL("filename",B1))+ 1, 255)</f>
        <v>1,3</v>
      </c>
      <c r="F1" s="25"/>
      <c r="G1" s="25"/>
      <c r="H1" s="25"/>
    </row>
    <row r="2" spans="2:8" s="6" customFormat="1" ht="15">
      <c r="B2" s="279" t="str">
        <f>D13</f>
        <v xml:space="preserve">Kāpnes </v>
      </c>
      <c r="C2" s="279"/>
      <c r="D2" s="279"/>
      <c r="E2" s="279"/>
      <c r="F2" s="279"/>
      <c r="G2" s="279"/>
      <c r="H2" s="279"/>
    </row>
    <row r="3" spans="2:8" ht="47.25" customHeight="1">
      <c r="B3" s="3" t="s">
        <v>2</v>
      </c>
      <c r="D3" s="286" t="str">
        <f>'1,1'!D3</f>
        <v>Nacionālais rehabilitācjas centrs "Vaivari"</v>
      </c>
      <c r="E3" s="286"/>
      <c r="F3" s="286"/>
      <c r="G3" s="286"/>
      <c r="H3" s="286"/>
    </row>
    <row r="4" spans="2:8"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row>
    <row r="5" spans="2:8" ht="15">
      <c r="B5" s="3" t="s">
        <v>4</v>
      </c>
      <c r="D5" s="286" t="str">
        <f>'1,1'!D5:H5</f>
        <v>Asaru prospekts 61, Jūrmala</v>
      </c>
      <c r="E5" s="286"/>
      <c r="F5" s="286"/>
      <c r="G5" s="286"/>
      <c r="H5" s="286"/>
    </row>
    <row r="6" spans="2:8">
      <c r="B6" s="3" t="s">
        <v>14</v>
      </c>
      <c r="D6" s="4" t="str">
        <f>'1,1'!D6</f>
        <v>Nr.1-37/17/005/ERAF</v>
      </c>
      <c r="E6" s="4"/>
      <c r="F6" s="10"/>
      <c r="G6" s="26"/>
      <c r="H6" s="26"/>
    </row>
    <row r="7" spans="2:8" ht="33.75" customHeight="1">
      <c r="B7" s="277" t="str">
        <f>'1,1'!B7:H7</f>
        <v>Apjomi sastādīti pamatojoties  SIA „Baltex Group” būvprojekta rasējumiem un specifikācijām</v>
      </c>
      <c r="C7" s="277"/>
      <c r="D7" s="277"/>
      <c r="E7" s="277"/>
      <c r="F7" s="277"/>
      <c r="G7" s="277"/>
      <c r="H7" s="277"/>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80" t="s">
        <v>5</v>
      </c>
      <c r="C11" s="281"/>
      <c r="D11" s="283" t="s">
        <v>7</v>
      </c>
      <c r="E11" s="284" t="s">
        <v>8</v>
      </c>
      <c r="F11" s="285" t="s">
        <v>9</v>
      </c>
      <c r="G11" s="36"/>
      <c r="H11" s="37"/>
    </row>
    <row r="12" spans="2:8" ht="59.25" customHeight="1">
      <c r="B12" s="280"/>
      <c r="C12" s="282"/>
      <c r="D12" s="283"/>
      <c r="E12" s="284"/>
      <c r="F12" s="285"/>
      <c r="G12" s="36"/>
      <c r="H12" s="37"/>
    </row>
    <row r="13" spans="2:8" ht="15.75">
      <c r="B13" s="199"/>
      <c r="C13" s="213">
        <v>0</v>
      </c>
      <c r="D13" s="201" t="s">
        <v>872</v>
      </c>
      <c r="E13" s="70"/>
      <c r="F13" s="71"/>
      <c r="G13" s="36"/>
      <c r="H13" s="37"/>
    </row>
    <row r="14" spans="2:8" ht="51">
      <c r="B14" s="202">
        <v>1</v>
      </c>
      <c r="C14" s="63"/>
      <c r="D14" s="216" t="s">
        <v>796</v>
      </c>
      <c r="E14" s="112" t="s">
        <v>555</v>
      </c>
      <c r="F14" s="112">
        <v>1</v>
      </c>
      <c r="G14" s="36"/>
      <c r="H14" s="37"/>
    </row>
    <row r="15" spans="2:8" s="13" customFormat="1">
      <c r="B15" s="18"/>
      <c r="C15" s="19"/>
      <c r="D15" s="20"/>
      <c r="E15" s="21"/>
      <c r="F15" s="34"/>
      <c r="G15" s="38"/>
      <c r="H15" s="39"/>
    </row>
    <row r="16" spans="2:8" ht="15">
      <c r="B16" s="9"/>
      <c r="C16" s="9"/>
      <c r="D16" s="14"/>
      <c r="E16" s="14" t="s">
        <v>6</v>
      </c>
      <c r="F16" s="35"/>
      <c r="G16" s="36"/>
      <c r="H16" s="37"/>
    </row>
    <row r="18" spans="2:10" s="15" customFormat="1" ht="12.75" customHeight="1">
      <c r="C18" s="16" t="str">
        <f>'1,1'!C28</f>
        <v>Piezīmes:</v>
      </c>
    </row>
    <row r="19" spans="2:10" s="15" customFormat="1" ht="45" customHeight="1">
      <c r="B19"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19" s="276"/>
      <c r="D19" s="276"/>
      <c r="E19" s="276"/>
      <c r="F19" s="276"/>
      <c r="G19" s="276"/>
      <c r="H19" s="276"/>
    </row>
    <row r="20" spans="2:10" s="15" customFormat="1" ht="96" customHeight="1">
      <c r="B20" s="276"/>
      <c r="C20" s="276"/>
      <c r="D20" s="276"/>
      <c r="E20" s="276"/>
      <c r="F20" s="276"/>
      <c r="G20" s="276"/>
      <c r="H20" s="276"/>
      <c r="I20" s="276"/>
      <c r="J20" s="276"/>
    </row>
    <row r="21" spans="2:10" s="15" customFormat="1" ht="12.75" customHeight="1">
      <c r="C21" s="17"/>
    </row>
    <row r="22" spans="2:10">
      <c r="B22" s="2" t="s">
        <v>0</v>
      </c>
    </row>
    <row r="23" spans="2:10" ht="14.25" customHeight="1">
      <c r="D23" s="22" t="s">
        <v>1</v>
      </c>
    </row>
    <row r="24" spans="2:10">
      <c r="D24" s="23" t="s">
        <v>10</v>
      </c>
      <c r="E24" s="24"/>
    </row>
    <row r="27" spans="2:10">
      <c r="B27" s="40" t="str">
        <f>'1,1'!B37</f>
        <v>Pārbaudīja:</v>
      </c>
      <c r="C27" s="41"/>
      <c r="D27" s="42"/>
    </row>
    <row r="28" spans="2:10">
      <c r="B28" s="41"/>
      <c r="C28" s="43"/>
      <c r="D28" s="22" t="str">
        <f>'1,1'!D38</f>
        <v>Dzintra Cīrule</v>
      </c>
    </row>
    <row r="29" spans="2:10">
      <c r="B29" s="41"/>
      <c r="C29" s="44"/>
      <c r="D29" s="23" t="str">
        <f>'1,1'!D39</f>
        <v>Sertifikāta Nr.10-0363</v>
      </c>
    </row>
  </sheetData>
  <mergeCells count="14">
    <mergeCell ref="B20:H20"/>
    <mergeCell ref="I20:J20"/>
    <mergeCell ref="B11:B12"/>
    <mergeCell ref="C11:C12"/>
    <mergeCell ref="D11:D12"/>
    <mergeCell ref="E11:E12"/>
    <mergeCell ref="F11:F12"/>
    <mergeCell ref="B19:H19"/>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54"/>
  <sheetViews>
    <sheetView showZeros="0" view="pageBreakPreview" topLeftCell="A31" zoomScale="80" zoomScaleNormal="100" zoomScaleSheetLayoutView="80" workbookViewId="0">
      <selection activeCell="D56" sqref="D56"/>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78" t="s">
        <v>16</v>
      </c>
      <c r="C1" s="278"/>
      <c r="D1" s="278"/>
      <c r="E1" s="25" t="str">
        <f ca="1">MID(CELL("filename",B1), FIND("]", CELL("filename",B1))+ 1, 255)</f>
        <v>1,4</v>
      </c>
      <c r="F1" s="25"/>
      <c r="G1" s="25"/>
      <c r="H1" s="25"/>
    </row>
    <row r="2" spans="2:8" s="6" customFormat="1" ht="15">
      <c r="B2" s="279" t="str">
        <f>D12</f>
        <v xml:space="preserve">Grīdas </v>
      </c>
      <c r="C2" s="279"/>
      <c r="D2" s="279"/>
      <c r="E2" s="279"/>
      <c r="F2" s="279"/>
      <c r="G2" s="279"/>
      <c r="H2" s="279"/>
    </row>
    <row r="3" spans="2:8" ht="21.75" customHeight="1">
      <c r="B3" s="3" t="s">
        <v>2</v>
      </c>
      <c r="D3" s="286" t="str">
        <f>'1,1'!D3</f>
        <v>Nacionālais rehabilitācjas centrs "Vaivari"</v>
      </c>
      <c r="E3" s="286"/>
      <c r="F3" s="286"/>
      <c r="G3" s="286"/>
      <c r="H3" s="286"/>
    </row>
    <row r="4" spans="2:8"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row>
    <row r="5" spans="2:8" ht="15">
      <c r="B5" s="3" t="s">
        <v>4</v>
      </c>
      <c r="D5" s="286" t="str">
        <f>'1,1'!D5:H5</f>
        <v>Asaru prospekts 61, Jūrmala</v>
      </c>
      <c r="E5" s="286"/>
      <c r="F5" s="286"/>
      <c r="G5" s="286"/>
      <c r="H5" s="286"/>
    </row>
    <row r="6" spans="2:8">
      <c r="B6" s="3" t="s">
        <v>14</v>
      </c>
      <c r="D6" s="4" t="str">
        <f>'1,1'!D6</f>
        <v>Nr.1-37/17/005/ERAF</v>
      </c>
      <c r="E6" s="4"/>
      <c r="F6" s="10"/>
      <c r="G6" s="26"/>
      <c r="H6" s="26"/>
    </row>
    <row r="7" spans="2:8" ht="15.75" customHeight="1">
      <c r="B7" s="277" t="str">
        <f>'1,1'!B7:H7</f>
        <v>Apjomi sastādīti pamatojoties  SIA „Baltex Group” būvprojekta rasējumiem un specifikācijām</v>
      </c>
      <c r="C7" s="277"/>
      <c r="D7" s="277"/>
      <c r="E7" s="277"/>
      <c r="F7" s="277"/>
      <c r="G7" s="277"/>
      <c r="H7" s="277"/>
    </row>
    <row r="8" spans="2:8" ht="15" customHeight="1">
      <c r="B8" s="12"/>
      <c r="C8" s="12"/>
      <c r="D8" s="1" t="str">
        <f>'1,1'!D9</f>
        <v>Apjomi sastādīti:  2018.gada 2. marts</v>
      </c>
      <c r="G8" s="11"/>
      <c r="H8" s="11"/>
    </row>
    <row r="9" spans="2:8" ht="15">
      <c r="B9" s="12"/>
      <c r="C9" s="12"/>
    </row>
    <row r="10" spans="2:8" ht="14.25" customHeight="1">
      <c r="B10" s="280" t="s">
        <v>5</v>
      </c>
      <c r="C10" s="281"/>
      <c r="D10" s="283" t="s">
        <v>7</v>
      </c>
      <c r="E10" s="284" t="s">
        <v>8</v>
      </c>
      <c r="F10" s="285" t="s">
        <v>9</v>
      </c>
      <c r="G10" s="36"/>
      <c r="H10" s="37"/>
    </row>
    <row r="11" spans="2:8" ht="59.25" customHeight="1">
      <c r="B11" s="280"/>
      <c r="C11" s="282"/>
      <c r="D11" s="283"/>
      <c r="E11" s="284"/>
      <c r="F11" s="285"/>
      <c r="G11" s="36"/>
      <c r="H11" s="37"/>
    </row>
    <row r="12" spans="2:8" ht="15.75">
      <c r="B12" s="199"/>
      <c r="C12" s="213">
        <v>0</v>
      </c>
      <c r="D12" s="201" t="s">
        <v>873</v>
      </c>
      <c r="E12" s="70"/>
      <c r="F12" s="71"/>
      <c r="G12" s="36"/>
      <c r="H12" s="37"/>
    </row>
    <row r="13" spans="2:8" ht="15.75">
      <c r="B13" s="46">
        <v>0</v>
      </c>
      <c r="C13" s="62"/>
      <c r="D13" s="219" t="s">
        <v>797</v>
      </c>
      <c r="E13" s="112"/>
      <c r="F13" s="113"/>
      <c r="G13" s="36"/>
      <c r="H13" s="37"/>
    </row>
    <row r="14" spans="2:8">
      <c r="B14" s="220">
        <v>0</v>
      </c>
      <c r="C14" s="221"/>
      <c r="D14" s="222" t="s">
        <v>798</v>
      </c>
      <c r="E14" s="223"/>
      <c r="F14" s="224"/>
      <c r="G14" s="36"/>
      <c r="H14" s="37"/>
    </row>
    <row r="15" spans="2:8">
      <c r="B15" s="225">
        <v>1</v>
      </c>
      <c r="C15" s="226"/>
      <c r="D15" s="227" t="s">
        <v>799</v>
      </c>
      <c r="E15" s="228" t="s">
        <v>767</v>
      </c>
      <c r="F15" s="206">
        <v>824.4</v>
      </c>
      <c r="G15" s="36"/>
      <c r="H15" s="37"/>
    </row>
    <row r="16" spans="2:8" ht="25.5">
      <c r="B16" s="225">
        <v>2</v>
      </c>
      <c r="C16" s="226"/>
      <c r="D16" s="227" t="s">
        <v>800</v>
      </c>
      <c r="E16" s="228" t="s">
        <v>767</v>
      </c>
      <c r="F16" s="206">
        <v>824.4</v>
      </c>
      <c r="G16" s="36"/>
      <c r="H16" s="37"/>
    </row>
    <row r="17" spans="2:8" ht="25.5">
      <c r="B17" s="225">
        <v>3</v>
      </c>
      <c r="C17" s="226"/>
      <c r="D17" s="227" t="s">
        <v>801</v>
      </c>
      <c r="E17" s="228" t="s">
        <v>767</v>
      </c>
      <c r="F17" s="206">
        <v>824.4</v>
      </c>
      <c r="G17" s="36"/>
      <c r="H17" s="37"/>
    </row>
    <row r="18" spans="2:8">
      <c r="B18" s="225">
        <v>0</v>
      </c>
      <c r="C18" s="226"/>
      <c r="D18" s="229" t="s">
        <v>802</v>
      </c>
      <c r="E18" s="228"/>
      <c r="F18" s="206"/>
      <c r="G18" s="36"/>
      <c r="H18" s="37"/>
    </row>
    <row r="19" spans="2:8" ht="15">
      <c r="B19" s="230">
        <v>4</v>
      </c>
      <c r="C19" s="231"/>
      <c r="D19" s="232" t="s">
        <v>803</v>
      </c>
      <c r="E19" s="233" t="s">
        <v>767</v>
      </c>
      <c r="F19" s="206">
        <v>95.8</v>
      </c>
      <c r="G19" s="36"/>
      <c r="H19" s="37"/>
    </row>
    <row r="20" spans="2:8" ht="25.5">
      <c r="B20" s="225">
        <v>5</v>
      </c>
      <c r="C20" s="234"/>
      <c r="D20" s="235" t="s">
        <v>804</v>
      </c>
      <c r="E20" s="228" t="s">
        <v>767</v>
      </c>
      <c r="F20" s="206">
        <v>95.8</v>
      </c>
      <c r="G20" s="36"/>
      <c r="H20" s="37"/>
    </row>
    <row r="21" spans="2:8">
      <c r="B21" s="225">
        <v>0</v>
      </c>
      <c r="C21" s="234"/>
      <c r="D21" s="236" t="s">
        <v>805</v>
      </c>
      <c r="E21" s="228" t="s">
        <v>767</v>
      </c>
      <c r="F21" s="206">
        <f>1.05*F20</f>
        <v>100.59</v>
      </c>
      <c r="G21" s="36"/>
      <c r="H21" s="37"/>
    </row>
    <row r="22" spans="2:8">
      <c r="B22" s="220">
        <v>6</v>
      </c>
      <c r="C22" s="221"/>
      <c r="D22" s="237" t="s">
        <v>806</v>
      </c>
      <c r="E22" s="71" t="s">
        <v>807</v>
      </c>
      <c r="F22" s="238">
        <v>95.8</v>
      </c>
      <c r="G22" s="36"/>
      <c r="H22" s="37"/>
    </row>
    <row r="23" spans="2:8">
      <c r="B23" s="220">
        <v>0</v>
      </c>
      <c r="C23" s="221"/>
      <c r="D23" s="239" t="s">
        <v>808</v>
      </c>
      <c r="E23" s="71" t="s">
        <v>807</v>
      </c>
      <c r="F23" s="238">
        <f>F22*1.1</f>
        <v>105.38000000000001</v>
      </c>
      <c r="G23" s="36"/>
      <c r="H23" s="37"/>
    </row>
    <row r="24" spans="2:8" ht="38.25">
      <c r="B24" s="225">
        <v>7</v>
      </c>
      <c r="C24" s="234"/>
      <c r="D24" s="232" t="s">
        <v>809</v>
      </c>
      <c r="E24" s="228" t="s">
        <v>767</v>
      </c>
      <c r="F24" s="206">
        <v>95.8</v>
      </c>
      <c r="G24" s="36"/>
      <c r="H24" s="37"/>
    </row>
    <row r="25" spans="2:8">
      <c r="B25" s="225">
        <v>0</v>
      </c>
      <c r="C25" s="234"/>
      <c r="D25" s="240" t="s">
        <v>810</v>
      </c>
      <c r="E25" s="228" t="s">
        <v>767</v>
      </c>
      <c r="F25" s="206">
        <f>F24</f>
        <v>95.8</v>
      </c>
      <c r="G25" s="36"/>
      <c r="H25" s="37"/>
    </row>
    <row r="26" spans="2:8">
      <c r="B26" s="225">
        <v>8</v>
      </c>
      <c r="C26" s="226"/>
      <c r="D26" s="227" t="s">
        <v>811</v>
      </c>
      <c r="E26" s="228" t="s">
        <v>767</v>
      </c>
      <c r="F26" s="206">
        <v>95.8</v>
      </c>
      <c r="G26" s="36"/>
      <c r="H26" s="37"/>
    </row>
    <row r="27" spans="2:8">
      <c r="B27" s="241">
        <v>0</v>
      </c>
      <c r="C27" s="242"/>
      <c r="D27" s="243" t="s">
        <v>812</v>
      </c>
      <c r="E27" s="244" t="s">
        <v>152</v>
      </c>
      <c r="F27" s="245">
        <f>0.4*F26</f>
        <v>38.32</v>
      </c>
      <c r="G27" s="36"/>
      <c r="H27" s="37"/>
    </row>
    <row r="28" spans="2:8" ht="25.5">
      <c r="B28" s="225">
        <v>9</v>
      </c>
      <c r="C28" s="246"/>
      <c r="D28" s="232" t="s">
        <v>813</v>
      </c>
      <c r="E28" s="228" t="s">
        <v>767</v>
      </c>
      <c r="F28" s="206">
        <v>95.8</v>
      </c>
      <c r="G28" s="36"/>
      <c r="H28" s="37"/>
    </row>
    <row r="29" spans="2:8">
      <c r="B29" s="220">
        <v>0</v>
      </c>
      <c r="C29" s="221"/>
      <c r="D29" s="247" t="s">
        <v>814</v>
      </c>
      <c r="E29" s="71"/>
      <c r="F29" s="206"/>
      <c r="G29" s="36"/>
      <c r="H29" s="37"/>
    </row>
    <row r="30" spans="2:8">
      <c r="B30" s="225">
        <v>10</v>
      </c>
      <c r="C30" s="226"/>
      <c r="D30" s="248" t="s">
        <v>799</v>
      </c>
      <c r="E30" s="228" t="s">
        <v>767</v>
      </c>
      <c r="F30" s="206">
        <v>5.8</v>
      </c>
      <c r="G30" s="36"/>
      <c r="H30" s="37"/>
    </row>
    <row r="31" spans="2:8" ht="25.5">
      <c r="B31" s="225">
        <v>11</v>
      </c>
      <c r="C31" s="226"/>
      <c r="D31" s="227" t="s">
        <v>800</v>
      </c>
      <c r="E31" s="228" t="s">
        <v>767</v>
      </c>
      <c r="F31" s="206">
        <v>5.8</v>
      </c>
      <c r="G31" s="36"/>
      <c r="H31" s="37"/>
    </row>
    <row r="32" spans="2:8" ht="25.5">
      <c r="B32" s="225">
        <v>12</v>
      </c>
      <c r="C32" s="226"/>
      <c r="D32" s="227" t="s">
        <v>801</v>
      </c>
      <c r="E32" s="228" t="s">
        <v>767</v>
      </c>
      <c r="F32" s="206">
        <v>5.8</v>
      </c>
      <c r="G32" s="36"/>
      <c r="H32" s="37"/>
    </row>
    <row r="33" spans="2:8">
      <c r="B33" s="220">
        <v>13</v>
      </c>
      <c r="C33" s="221"/>
      <c r="D33" s="237" t="s">
        <v>815</v>
      </c>
      <c r="E33" s="71" t="s">
        <v>807</v>
      </c>
      <c r="F33" s="238">
        <v>5.8</v>
      </c>
      <c r="G33" s="36"/>
      <c r="H33" s="37"/>
    </row>
    <row r="34" spans="2:8" ht="38.25">
      <c r="B34" s="225">
        <v>14</v>
      </c>
      <c r="C34" s="234"/>
      <c r="D34" s="232" t="s">
        <v>816</v>
      </c>
      <c r="E34" s="228" t="s">
        <v>767</v>
      </c>
      <c r="F34" s="206">
        <v>5.8</v>
      </c>
      <c r="G34" s="36"/>
      <c r="H34" s="37"/>
    </row>
    <row r="35" spans="2:8">
      <c r="B35" s="220">
        <v>0</v>
      </c>
      <c r="C35" s="249"/>
      <c r="D35" s="250" t="s">
        <v>817</v>
      </c>
      <c r="E35" s="251"/>
      <c r="F35" s="251"/>
      <c r="G35" s="36"/>
      <c r="H35" s="37"/>
    </row>
    <row r="36" spans="2:8">
      <c r="B36" s="225">
        <v>15</v>
      </c>
      <c r="C36" s="246"/>
      <c r="D36" s="235" t="s">
        <v>818</v>
      </c>
      <c r="E36" s="228" t="s">
        <v>767</v>
      </c>
      <c r="F36" s="206">
        <v>920.2</v>
      </c>
      <c r="G36" s="36"/>
      <c r="H36" s="37"/>
    </row>
    <row r="37" spans="2:8" ht="25.5">
      <c r="B37" s="225">
        <v>0</v>
      </c>
      <c r="C37" s="246"/>
      <c r="D37" s="239" t="s">
        <v>819</v>
      </c>
      <c r="E37" s="228" t="s">
        <v>416</v>
      </c>
      <c r="F37" s="206">
        <f>1.5*3*1.15*F36</f>
        <v>4762.0349999999999</v>
      </c>
      <c r="G37" s="36"/>
      <c r="H37" s="37"/>
    </row>
    <row r="38" spans="2:8">
      <c r="B38" s="225">
        <v>16</v>
      </c>
      <c r="C38" s="246"/>
      <c r="D38" s="232" t="s">
        <v>820</v>
      </c>
      <c r="E38" s="228" t="s">
        <v>767</v>
      </c>
      <c r="F38" s="206">
        <v>920.2</v>
      </c>
      <c r="G38" s="36"/>
      <c r="H38" s="37"/>
    </row>
    <row r="39" spans="2:8" ht="25.5">
      <c r="B39" s="225">
        <v>0</v>
      </c>
      <c r="C39" s="246"/>
      <c r="D39" s="252" t="s">
        <v>821</v>
      </c>
      <c r="E39" s="228" t="s">
        <v>767</v>
      </c>
      <c r="F39" s="206">
        <f>1.25*F38</f>
        <v>1150.25</v>
      </c>
      <c r="G39" s="36"/>
      <c r="H39" s="37"/>
    </row>
    <row r="40" spans="2:8">
      <c r="B40" s="225">
        <v>0</v>
      </c>
      <c r="C40" s="246"/>
      <c r="D40" s="240" t="s">
        <v>822</v>
      </c>
      <c r="E40" s="228" t="s">
        <v>416</v>
      </c>
      <c r="F40" s="206">
        <f>0.3*F38</f>
        <v>276.06</v>
      </c>
      <c r="G40" s="36"/>
      <c r="H40" s="37"/>
    </row>
    <row r="41" spans="2:8">
      <c r="B41" s="225">
        <v>0</v>
      </c>
      <c r="C41" s="246"/>
      <c r="D41" s="240" t="s">
        <v>823</v>
      </c>
      <c r="E41" s="228" t="s">
        <v>38</v>
      </c>
      <c r="F41" s="206">
        <f>0.7*F38</f>
        <v>644.14</v>
      </c>
      <c r="G41" s="36"/>
      <c r="H41" s="37"/>
    </row>
    <row r="42" spans="2:8" s="13" customFormat="1">
      <c r="B42" s="18"/>
      <c r="C42" s="19"/>
      <c r="D42" s="20"/>
      <c r="E42" s="21"/>
      <c r="F42" s="34"/>
      <c r="G42" s="38"/>
      <c r="H42" s="39"/>
    </row>
    <row r="43" spans="2:8" ht="15">
      <c r="B43" s="9"/>
      <c r="C43" s="9"/>
      <c r="D43" s="14"/>
      <c r="E43" s="14" t="s">
        <v>6</v>
      </c>
      <c r="F43" s="35"/>
      <c r="G43" s="36"/>
      <c r="H43" s="37"/>
    </row>
    <row r="45" spans="2:8" s="15" customFormat="1" ht="12.75" customHeight="1">
      <c r="C45" s="16" t="str">
        <f>'1,1'!C28</f>
        <v>Piezīmes:</v>
      </c>
    </row>
    <row r="46" spans="2:8" s="15" customFormat="1" ht="26.25" customHeight="1">
      <c r="B46"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46" s="276"/>
      <c r="D46" s="276"/>
      <c r="E46" s="276"/>
      <c r="F46" s="276"/>
      <c r="G46" s="276"/>
      <c r="H46" s="276"/>
    </row>
    <row r="47" spans="2:8" s="15" customFormat="1" ht="12.75" customHeight="1">
      <c r="C47" s="17"/>
    </row>
    <row r="48" spans="2:8">
      <c r="B48" s="2" t="s">
        <v>0</v>
      </c>
    </row>
    <row r="49" spans="2:5" ht="14.25" customHeight="1">
      <c r="D49" s="22" t="s">
        <v>1</v>
      </c>
    </row>
    <row r="50" spans="2:5">
      <c r="D50" s="23" t="s">
        <v>10</v>
      </c>
      <c r="E50" s="24"/>
    </row>
    <row r="52" spans="2:5">
      <c r="B52" s="40" t="str">
        <f>'1,1'!B37</f>
        <v>Pārbaudīja:</v>
      </c>
      <c r="C52" s="41"/>
      <c r="D52" s="42"/>
    </row>
    <row r="53" spans="2:5">
      <c r="B53" s="41"/>
      <c r="C53" s="43"/>
      <c r="D53" s="22" t="str">
        <f>'1,1'!D38</f>
        <v>Dzintra Cīrule</v>
      </c>
    </row>
    <row r="54" spans="2:5">
      <c r="B54" s="41"/>
      <c r="C54" s="44"/>
      <c r="D54" s="23" t="str">
        <f>'1,1'!D39</f>
        <v>Sertifikāta Nr.10-0363</v>
      </c>
    </row>
  </sheetData>
  <mergeCells count="12">
    <mergeCell ref="B46:H46"/>
    <mergeCell ref="B10:B11"/>
    <mergeCell ref="C10:C11"/>
    <mergeCell ref="D10:D11"/>
    <mergeCell ref="E10:E11"/>
    <mergeCell ref="F10:F11"/>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6"/>
  <sheetViews>
    <sheetView showZeros="0" view="pageBreakPreview" topLeftCell="A16" zoomScale="80" zoomScaleNormal="100" zoomScaleSheetLayoutView="80" workbookViewId="0">
      <selection activeCell="A32" sqref="A32:XFD176"/>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78" t="s">
        <v>16</v>
      </c>
      <c r="C1" s="278"/>
      <c r="D1" s="278"/>
      <c r="E1" s="25" t="str">
        <f ca="1">MID(CELL("filename",B1), FIND("]", CELL("filename",B1))+ 1, 255)</f>
        <v>1,5</v>
      </c>
      <c r="F1" s="25"/>
      <c r="G1" s="25"/>
      <c r="H1" s="25"/>
    </row>
    <row r="2" spans="2:8" s="6" customFormat="1" ht="15">
      <c r="B2" s="279" t="str">
        <f>D13</f>
        <v xml:space="preserve">Ailu aizpildījuma elementi </v>
      </c>
      <c r="C2" s="279"/>
      <c r="D2" s="279"/>
      <c r="E2" s="279"/>
      <c r="F2" s="279"/>
      <c r="G2" s="279"/>
      <c r="H2" s="279"/>
    </row>
    <row r="3" spans="2:8" ht="47.25" customHeight="1">
      <c r="B3" s="3" t="s">
        <v>2</v>
      </c>
      <c r="D3" s="286" t="str">
        <f>'1,1'!D3</f>
        <v>Nacionālais rehabilitācjas centrs "Vaivari"</v>
      </c>
      <c r="E3" s="286"/>
      <c r="F3" s="286"/>
      <c r="G3" s="286"/>
      <c r="H3" s="286"/>
    </row>
    <row r="4" spans="2:8"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row>
    <row r="5" spans="2:8" ht="15">
      <c r="B5" s="3" t="s">
        <v>4</v>
      </c>
      <c r="D5" s="286" t="str">
        <f>'1,1'!D5:H5</f>
        <v>Asaru prospekts 61, Jūrmala</v>
      </c>
      <c r="E5" s="286"/>
      <c r="F5" s="286"/>
      <c r="G5" s="286"/>
      <c r="H5" s="286"/>
    </row>
    <row r="6" spans="2:8">
      <c r="B6" s="3" t="s">
        <v>14</v>
      </c>
      <c r="D6" s="4" t="str">
        <f>'1,1'!D6</f>
        <v>Nr.1-37/17/005/ERAF</v>
      </c>
      <c r="E6" s="4"/>
      <c r="F6" s="10"/>
      <c r="G6" s="26"/>
      <c r="H6" s="26"/>
    </row>
    <row r="7" spans="2:8" ht="33.75" customHeight="1">
      <c r="B7" s="277" t="str">
        <f>'1,1'!B7:H7</f>
        <v>Apjomi sastādīti pamatojoties  SIA „Baltex Group” būvprojekta rasējumiem un specifikācijām</v>
      </c>
      <c r="C7" s="277"/>
      <c r="D7" s="277"/>
      <c r="E7" s="277"/>
      <c r="F7" s="277"/>
      <c r="G7" s="277"/>
      <c r="H7" s="277"/>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80" t="s">
        <v>5</v>
      </c>
      <c r="C11" s="281"/>
      <c r="D11" s="283" t="s">
        <v>7</v>
      </c>
      <c r="E11" s="284" t="s">
        <v>8</v>
      </c>
      <c r="F11" s="285" t="s">
        <v>9</v>
      </c>
      <c r="G11" s="36"/>
      <c r="H11" s="37"/>
    </row>
    <row r="12" spans="2:8" ht="59.25" customHeight="1">
      <c r="B12" s="280"/>
      <c r="C12" s="282"/>
      <c r="D12" s="283"/>
      <c r="E12" s="284"/>
      <c r="F12" s="285"/>
      <c r="G12" s="36"/>
      <c r="H12" s="37"/>
    </row>
    <row r="13" spans="2:8" ht="15.75">
      <c r="B13" s="199"/>
      <c r="C13" s="213">
        <v>0</v>
      </c>
      <c r="D13" s="201" t="s">
        <v>874</v>
      </c>
      <c r="E13" s="70"/>
      <c r="F13" s="71"/>
      <c r="G13" s="36"/>
      <c r="H13" s="37"/>
    </row>
    <row r="14" spans="2:8" ht="15.75">
      <c r="B14" s="46">
        <v>0</v>
      </c>
      <c r="C14" s="62"/>
      <c r="D14" s="219" t="s">
        <v>797</v>
      </c>
      <c r="E14" s="112"/>
      <c r="F14" s="113"/>
      <c r="G14" s="36"/>
      <c r="H14" s="37"/>
    </row>
    <row r="15" spans="2:8">
      <c r="B15" s="253">
        <v>1</v>
      </c>
      <c r="C15" s="254"/>
      <c r="D15" s="255" t="s">
        <v>824</v>
      </c>
      <c r="E15" s="256" t="s">
        <v>767</v>
      </c>
      <c r="F15" s="257">
        <v>188.6</v>
      </c>
      <c r="G15" s="36"/>
      <c r="H15" s="37"/>
    </row>
    <row r="16" spans="2:8">
      <c r="B16" s="253">
        <v>0</v>
      </c>
      <c r="C16" s="254"/>
      <c r="D16" s="258" t="s">
        <v>825</v>
      </c>
      <c r="E16" s="259" t="s">
        <v>15</v>
      </c>
      <c r="F16" s="260">
        <v>33</v>
      </c>
      <c r="G16" s="36"/>
      <c r="H16" s="37"/>
    </row>
    <row r="17" spans="2:8">
      <c r="B17" s="253">
        <v>0</v>
      </c>
      <c r="C17" s="254"/>
      <c r="D17" s="258" t="s">
        <v>826</v>
      </c>
      <c r="E17" s="259" t="s">
        <v>15</v>
      </c>
      <c r="F17" s="260">
        <v>31</v>
      </c>
      <c r="G17" s="36"/>
      <c r="H17" s="37"/>
    </row>
    <row r="18" spans="2:8">
      <c r="B18" s="253">
        <v>0</v>
      </c>
      <c r="C18" s="254"/>
      <c r="D18" s="258" t="s">
        <v>827</v>
      </c>
      <c r="E18" s="259" t="s">
        <v>15</v>
      </c>
      <c r="F18" s="260">
        <v>2</v>
      </c>
      <c r="G18" s="36"/>
      <c r="H18" s="37"/>
    </row>
    <row r="19" spans="2:8">
      <c r="B19" s="253">
        <v>0</v>
      </c>
      <c r="C19" s="254"/>
      <c r="D19" s="258" t="s">
        <v>828</v>
      </c>
      <c r="E19" s="259" t="s">
        <v>15</v>
      </c>
      <c r="F19" s="260">
        <v>19</v>
      </c>
      <c r="G19" s="36"/>
      <c r="H19" s="37"/>
    </row>
    <row r="20" spans="2:8">
      <c r="B20" s="253">
        <v>0</v>
      </c>
      <c r="C20" s="254"/>
      <c r="D20" s="258" t="s">
        <v>829</v>
      </c>
      <c r="E20" s="259" t="s">
        <v>15</v>
      </c>
      <c r="F20" s="260">
        <v>3</v>
      </c>
      <c r="G20" s="36"/>
      <c r="H20" s="37"/>
    </row>
    <row r="21" spans="2:8">
      <c r="B21" s="253">
        <v>0</v>
      </c>
      <c r="C21" s="254"/>
      <c r="D21" s="258" t="s">
        <v>830</v>
      </c>
      <c r="E21" s="259" t="s">
        <v>15</v>
      </c>
      <c r="F21" s="260">
        <v>2</v>
      </c>
      <c r="G21" s="36"/>
      <c r="H21" s="37"/>
    </row>
    <row r="22" spans="2:8">
      <c r="B22" s="253">
        <v>0</v>
      </c>
      <c r="C22" s="254"/>
      <c r="D22" s="258" t="s">
        <v>831</v>
      </c>
      <c r="E22" s="259" t="s">
        <v>15</v>
      </c>
      <c r="F22" s="260">
        <v>2</v>
      </c>
      <c r="G22" s="36"/>
      <c r="H22" s="37"/>
    </row>
    <row r="23" spans="2:8" ht="25.5">
      <c r="B23" s="253">
        <v>0</v>
      </c>
      <c r="C23" s="254"/>
      <c r="D23" s="261" t="s">
        <v>832</v>
      </c>
      <c r="E23" s="259" t="s">
        <v>767</v>
      </c>
      <c r="F23" s="257">
        <f>F15</f>
        <v>188.6</v>
      </c>
      <c r="G23" s="36"/>
      <c r="H23" s="37"/>
    </row>
    <row r="24" spans="2:8">
      <c r="B24" s="253">
        <v>2</v>
      </c>
      <c r="C24" s="254"/>
      <c r="D24" s="255" t="s">
        <v>833</v>
      </c>
      <c r="E24" s="256" t="s">
        <v>767</v>
      </c>
      <c r="F24" s="257">
        <v>25.2</v>
      </c>
      <c r="G24" s="36"/>
      <c r="H24" s="37"/>
    </row>
    <row r="25" spans="2:8">
      <c r="B25" s="253">
        <v>0</v>
      </c>
      <c r="C25" s="254"/>
      <c r="D25" s="261" t="s">
        <v>834</v>
      </c>
      <c r="E25" s="259" t="s">
        <v>15</v>
      </c>
      <c r="F25" s="262">
        <v>1</v>
      </c>
      <c r="G25" s="36"/>
      <c r="H25" s="37"/>
    </row>
    <row r="26" spans="2:8">
      <c r="B26" s="253">
        <v>0</v>
      </c>
      <c r="C26" s="254"/>
      <c r="D26" s="261" t="s">
        <v>835</v>
      </c>
      <c r="E26" s="259" t="s">
        <v>15</v>
      </c>
      <c r="F26" s="262">
        <v>1</v>
      </c>
      <c r="G26" s="36"/>
      <c r="H26" s="37"/>
    </row>
    <row r="27" spans="2:8">
      <c r="B27" s="253">
        <v>0</v>
      </c>
      <c r="C27" s="254"/>
      <c r="D27" s="261" t="s">
        <v>836</v>
      </c>
      <c r="E27" s="259" t="s">
        <v>15</v>
      </c>
      <c r="F27" s="262">
        <v>1</v>
      </c>
      <c r="G27" s="36"/>
      <c r="H27" s="37"/>
    </row>
    <row r="28" spans="2:8">
      <c r="B28" s="253">
        <v>0</v>
      </c>
      <c r="C28" s="254"/>
      <c r="D28" s="261" t="s">
        <v>837</v>
      </c>
      <c r="E28" s="259" t="s">
        <v>15</v>
      </c>
      <c r="F28" s="263">
        <v>1</v>
      </c>
      <c r="G28" s="36"/>
      <c r="H28" s="37"/>
    </row>
    <row r="29" spans="2:8" ht="25.5">
      <c r="B29" s="253">
        <v>0</v>
      </c>
      <c r="C29" s="254"/>
      <c r="D29" s="261" t="s">
        <v>832</v>
      </c>
      <c r="E29" s="259" t="s">
        <v>767</v>
      </c>
      <c r="F29" s="257">
        <f>F24</f>
        <v>25.2</v>
      </c>
      <c r="G29" s="36"/>
      <c r="H29" s="37"/>
    </row>
    <row r="30" spans="2:8" ht="25.5">
      <c r="B30" s="225">
        <v>3</v>
      </c>
      <c r="C30" s="264"/>
      <c r="D30" s="265" t="s">
        <v>838</v>
      </c>
      <c r="E30" s="266" t="s">
        <v>38</v>
      </c>
      <c r="F30" s="267">
        <v>489.7</v>
      </c>
      <c r="G30" s="36"/>
      <c r="H30" s="37"/>
    </row>
    <row r="31" spans="2:8" ht="25.5">
      <c r="B31" s="225">
        <v>4</v>
      </c>
      <c r="C31" s="264"/>
      <c r="D31" s="265" t="s">
        <v>839</v>
      </c>
      <c r="E31" s="266" t="s">
        <v>38</v>
      </c>
      <c r="F31" s="267">
        <v>111.7</v>
      </c>
      <c r="G31" s="36"/>
      <c r="H31" s="37"/>
    </row>
    <row r="32" spans="2:8" s="13" customFormat="1">
      <c r="B32" s="18"/>
      <c r="C32" s="19"/>
      <c r="D32" s="20"/>
      <c r="E32" s="21"/>
      <c r="F32" s="34"/>
      <c r="G32" s="38"/>
      <c r="H32" s="39"/>
    </row>
    <row r="33" spans="2:10" ht="15">
      <c r="B33" s="9"/>
      <c r="C33" s="9"/>
      <c r="D33" s="14"/>
      <c r="E33" s="14" t="s">
        <v>6</v>
      </c>
      <c r="F33" s="35"/>
      <c r="G33" s="36"/>
      <c r="H33" s="37"/>
    </row>
    <row r="35" spans="2:10" s="15" customFormat="1" ht="12.75" customHeight="1">
      <c r="C35" s="16" t="str">
        <f>'1,1'!C28</f>
        <v>Piezīmes:</v>
      </c>
    </row>
    <row r="36" spans="2:10" s="15" customFormat="1" ht="45" customHeight="1">
      <c r="B36"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36" s="276"/>
      <c r="D36" s="276"/>
      <c r="E36" s="276"/>
      <c r="F36" s="276"/>
      <c r="G36" s="276"/>
      <c r="H36" s="276"/>
    </row>
    <row r="37" spans="2:10" s="15" customFormat="1" ht="96" customHeight="1">
      <c r="B37" s="276"/>
      <c r="C37" s="276"/>
      <c r="D37" s="276"/>
      <c r="E37" s="276"/>
      <c r="F37" s="276"/>
      <c r="G37" s="276"/>
      <c r="H37" s="276"/>
      <c r="I37" s="276"/>
      <c r="J37" s="276"/>
    </row>
    <row r="38" spans="2:10" s="15" customFormat="1" ht="12.75" customHeight="1">
      <c r="C38" s="17"/>
    </row>
    <row r="39" spans="2:10">
      <c r="B39" s="2" t="s">
        <v>0</v>
      </c>
    </row>
    <row r="40" spans="2:10" ht="14.25" customHeight="1">
      <c r="D40" s="22" t="s">
        <v>1</v>
      </c>
    </row>
    <row r="41" spans="2:10">
      <c r="D41" s="23" t="s">
        <v>10</v>
      </c>
      <c r="E41" s="24"/>
    </row>
    <row r="44" spans="2:10">
      <c r="B44" s="40" t="str">
        <f>'1,1'!B37</f>
        <v>Pārbaudīja:</v>
      </c>
      <c r="C44" s="41"/>
      <c r="D44" s="42"/>
    </row>
    <row r="45" spans="2:10">
      <c r="B45" s="41"/>
      <c r="C45" s="43"/>
      <c r="D45" s="22" t="str">
        <f>'1,1'!D38</f>
        <v>Dzintra Cīrule</v>
      </c>
    </row>
    <row r="46" spans="2:10">
      <c r="B46" s="41"/>
      <c r="C46" s="44"/>
      <c r="D46" s="23" t="str">
        <f>'1,1'!D39</f>
        <v>Sertifikāta Nr.10-0363</v>
      </c>
    </row>
  </sheetData>
  <mergeCells count="14">
    <mergeCell ref="B37:H37"/>
    <mergeCell ref="I37:J37"/>
    <mergeCell ref="B11:B12"/>
    <mergeCell ref="C11:C12"/>
    <mergeCell ref="D11:D12"/>
    <mergeCell ref="E11:E12"/>
    <mergeCell ref="F11:F12"/>
    <mergeCell ref="B36:H36"/>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69"/>
  <sheetViews>
    <sheetView showZeros="0" view="pageBreakPreview" topLeftCell="A43" zoomScale="80" zoomScaleNormal="100" zoomScaleSheetLayoutView="80" workbookViewId="0">
      <selection activeCell="O52" sqref="O52"/>
    </sheetView>
  </sheetViews>
  <sheetFormatPr defaultColWidth="9.140625" defaultRowHeight="14.25"/>
  <cols>
    <col min="1" max="1" width="9.140625" style="2"/>
    <col min="2" max="2" width="12.140625" style="2" customWidth="1"/>
    <col min="3" max="3" width="16.28515625" style="2" hidden="1" customWidth="1"/>
    <col min="4" max="4" width="44.140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78" t="s">
        <v>16</v>
      </c>
      <c r="C1" s="278"/>
      <c r="D1" s="278"/>
      <c r="E1" s="25" t="str">
        <f ca="1">MID(CELL("filename",B1), FIND("]", CELL("filename",B1))+ 1, 255)</f>
        <v>1,6</v>
      </c>
      <c r="F1" s="25"/>
      <c r="G1" s="25"/>
      <c r="H1" s="25"/>
    </row>
    <row r="2" spans="2:8" s="6" customFormat="1" ht="15">
      <c r="B2" s="279" t="str">
        <f>D13</f>
        <v xml:space="preserve">Iekšējie apdares darbi </v>
      </c>
      <c r="C2" s="279"/>
      <c r="D2" s="279"/>
      <c r="E2" s="279"/>
      <c r="F2" s="279"/>
      <c r="G2" s="279"/>
      <c r="H2" s="279"/>
    </row>
    <row r="3" spans="2:8" ht="47.25" customHeight="1">
      <c r="B3" s="3" t="s">
        <v>2</v>
      </c>
      <c r="D3" s="286" t="str">
        <f>'1,1'!D3</f>
        <v>Nacionālais rehabilitācjas centrs "Vaivari"</v>
      </c>
      <c r="E3" s="286"/>
      <c r="F3" s="286"/>
      <c r="G3" s="286"/>
      <c r="H3" s="286"/>
    </row>
    <row r="4" spans="2:8"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row>
    <row r="5" spans="2:8" ht="15">
      <c r="B5" s="3" t="s">
        <v>4</v>
      </c>
      <c r="D5" s="286" t="str">
        <f>'1,1'!D5:H5</f>
        <v>Asaru prospekts 61, Jūrmala</v>
      </c>
      <c r="E5" s="286"/>
      <c r="F5" s="286"/>
      <c r="G5" s="286"/>
      <c r="H5" s="286"/>
    </row>
    <row r="6" spans="2:8">
      <c r="B6" s="3" t="s">
        <v>14</v>
      </c>
      <c r="D6" s="4" t="str">
        <f>'1,1'!D6</f>
        <v>Nr.1-37/17/005/ERAF</v>
      </c>
      <c r="E6" s="4"/>
      <c r="F6" s="10"/>
      <c r="G6" s="26"/>
      <c r="H6" s="26"/>
    </row>
    <row r="7" spans="2:8" ht="33.75" customHeight="1">
      <c r="B7" s="277" t="str">
        <f>'1,1'!B7:H7</f>
        <v>Apjomi sastādīti pamatojoties  SIA „Baltex Group” būvprojekta rasējumiem un specifikācijām</v>
      </c>
      <c r="C7" s="277"/>
      <c r="D7" s="277"/>
      <c r="E7" s="277"/>
      <c r="F7" s="277"/>
      <c r="G7" s="277"/>
      <c r="H7" s="277"/>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80" t="s">
        <v>5</v>
      </c>
      <c r="C11" s="281"/>
      <c r="D11" s="283" t="s">
        <v>7</v>
      </c>
      <c r="E11" s="284" t="s">
        <v>8</v>
      </c>
      <c r="F11" s="285" t="s">
        <v>9</v>
      </c>
      <c r="G11" s="36"/>
      <c r="H11" s="37"/>
    </row>
    <row r="12" spans="2:8" ht="59.25" customHeight="1">
      <c r="B12" s="280"/>
      <c r="C12" s="282"/>
      <c r="D12" s="283"/>
      <c r="E12" s="284"/>
      <c r="F12" s="285"/>
      <c r="G12" s="36"/>
      <c r="H12" s="37"/>
    </row>
    <row r="13" spans="2:8" ht="15.75">
      <c r="B13" s="199"/>
      <c r="C13" s="213">
        <v>0</v>
      </c>
      <c r="D13" s="201" t="s">
        <v>875</v>
      </c>
      <c r="E13" s="70"/>
      <c r="F13" s="71"/>
      <c r="G13" s="36"/>
      <c r="H13" s="37"/>
    </row>
    <row r="14" spans="2:8">
      <c r="B14" s="225">
        <v>0</v>
      </c>
      <c r="C14" s="226"/>
      <c r="D14" s="268" t="s">
        <v>840</v>
      </c>
      <c r="E14" s="228"/>
      <c r="F14" s="206"/>
      <c r="G14" s="36"/>
      <c r="H14" s="37"/>
    </row>
    <row r="15" spans="2:8" ht="51">
      <c r="B15" s="225">
        <v>1</v>
      </c>
      <c r="C15" s="269"/>
      <c r="D15" s="270" t="s">
        <v>841</v>
      </c>
      <c r="E15" s="266" t="s">
        <v>767</v>
      </c>
      <c r="F15" s="267">
        <v>131.1</v>
      </c>
      <c r="G15" s="36"/>
      <c r="H15" s="37"/>
    </row>
    <row r="16" spans="2:8" ht="25.5">
      <c r="B16" s="225">
        <v>2</v>
      </c>
      <c r="C16" s="234"/>
      <c r="D16" s="232" t="s">
        <v>842</v>
      </c>
      <c r="E16" s="228" t="s">
        <v>767</v>
      </c>
      <c r="F16" s="206">
        <v>508.1</v>
      </c>
      <c r="G16" s="36"/>
      <c r="H16" s="37"/>
    </row>
    <row r="17" spans="2:8" ht="25.5">
      <c r="B17" s="225">
        <v>3</v>
      </c>
      <c r="C17" s="208"/>
      <c r="D17" s="271" t="s">
        <v>843</v>
      </c>
      <c r="E17" s="272" t="s">
        <v>767</v>
      </c>
      <c r="F17" s="273">
        <f>F18+F19</f>
        <v>282.2</v>
      </c>
      <c r="G17" s="36"/>
      <c r="H17" s="37"/>
    </row>
    <row r="18" spans="2:8" ht="38.25">
      <c r="B18" s="225">
        <v>4</v>
      </c>
      <c r="C18" s="208"/>
      <c r="D18" s="271" t="s">
        <v>844</v>
      </c>
      <c r="E18" s="272" t="s">
        <v>767</v>
      </c>
      <c r="F18" s="273">
        <v>195.6</v>
      </c>
      <c r="G18" s="36"/>
      <c r="H18" s="37"/>
    </row>
    <row r="19" spans="2:8" ht="38.25">
      <c r="B19" s="225">
        <v>5</v>
      </c>
      <c r="C19" s="208"/>
      <c r="D19" s="271" t="s">
        <v>845</v>
      </c>
      <c r="E19" s="272" t="s">
        <v>767</v>
      </c>
      <c r="F19" s="273">
        <v>86.6</v>
      </c>
      <c r="G19" s="36"/>
      <c r="H19" s="37"/>
    </row>
    <row r="20" spans="2:8">
      <c r="B20" s="225">
        <v>6</v>
      </c>
      <c r="C20" s="226"/>
      <c r="D20" s="227" t="s">
        <v>846</v>
      </c>
      <c r="E20" s="228" t="s">
        <v>767</v>
      </c>
      <c r="F20" s="206">
        <f>F17+F16-F24</f>
        <v>703.69999999999993</v>
      </c>
      <c r="G20" s="36"/>
      <c r="H20" s="37"/>
    </row>
    <row r="21" spans="2:8">
      <c r="B21" s="225">
        <v>0</v>
      </c>
      <c r="C21" s="226"/>
      <c r="D21" s="239" t="s">
        <v>847</v>
      </c>
      <c r="E21" s="228" t="s">
        <v>152</v>
      </c>
      <c r="F21" s="206">
        <f>0.1*F20</f>
        <v>70.36999999999999</v>
      </c>
      <c r="G21" s="36"/>
      <c r="H21" s="37"/>
    </row>
    <row r="22" spans="2:8">
      <c r="B22" s="225">
        <v>0</v>
      </c>
      <c r="C22" s="226"/>
      <c r="D22" s="239" t="s">
        <v>848</v>
      </c>
      <c r="E22" s="228" t="s">
        <v>416</v>
      </c>
      <c r="F22" s="206">
        <f>2.4*F20</f>
        <v>1688.8799999999999</v>
      </c>
      <c r="G22" s="36"/>
      <c r="H22" s="37"/>
    </row>
    <row r="23" spans="2:8">
      <c r="B23" s="225">
        <v>0</v>
      </c>
      <c r="C23" s="226"/>
      <c r="D23" s="239" t="s">
        <v>849</v>
      </c>
      <c r="E23" s="228" t="s">
        <v>767</v>
      </c>
      <c r="F23" s="206">
        <f>0.02*F20</f>
        <v>14.073999999999998</v>
      </c>
      <c r="G23" s="36"/>
      <c r="H23" s="37"/>
    </row>
    <row r="24" spans="2:8">
      <c r="B24" s="225">
        <v>7</v>
      </c>
      <c r="C24" s="226"/>
      <c r="D24" s="227" t="s">
        <v>846</v>
      </c>
      <c r="E24" s="228" t="s">
        <v>767</v>
      </c>
      <c r="F24" s="206">
        <f>F19</f>
        <v>86.6</v>
      </c>
      <c r="G24" s="36"/>
      <c r="H24" s="37"/>
    </row>
    <row r="25" spans="2:8">
      <c r="B25" s="225">
        <v>0</v>
      </c>
      <c r="C25" s="226"/>
      <c r="D25" s="239" t="s">
        <v>847</v>
      </c>
      <c r="E25" s="228" t="s">
        <v>152</v>
      </c>
      <c r="F25" s="206">
        <f>0.1*F24</f>
        <v>8.66</v>
      </c>
      <c r="G25" s="36"/>
      <c r="H25" s="37"/>
    </row>
    <row r="26" spans="2:8">
      <c r="B26" s="225">
        <v>0</v>
      </c>
      <c r="C26" s="226"/>
      <c r="D26" s="239" t="s">
        <v>850</v>
      </c>
      <c r="E26" s="228" t="s">
        <v>416</v>
      </c>
      <c r="F26" s="206">
        <f>2.4*F24</f>
        <v>207.83999999999997</v>
      </c>
      <c r="G26" s="36"/>
      <c r="H26" s="37"/>
    </row>
    <row r="27" spans="2:8">
      <c r="B27" s="225">
        <v>0</v>
      </c>
      <c r="C27" s="226"/>
      <c r="D27" s="239" t="s">
        <v>849</v>
      </c>
      <c r="E27" s="228" t="s">
        <v>767</v>
      </c>
      <c r="F27" s="206">
        <f>0.02*F24</f>
        <v>1.732</v>
      </c>
      <c r="G27" s="36"/>
      <c r="H27" s="37"/>
    </row>
    <row r="28" spans="2:8">
      <c r="B28" s="225">
        <v>8</v>
      </c>
      <c r="C28" s="226"/>
      <c r="D28" s="235" t="s">
        <v>851</v>
      </c>
      <c r="E28" s="228" t="s">
        <v>767</v>
      </c>
      <c r="F28" s="206">
        <f>F24+F20</f>
        <v>790.3</v>
      </c>
      <c r="G28" s="36"/>
      <c r="H28" s="37"/>
    </row>
    <row r="29" spans="2:8">
      <c r="B29" s="225">
        <v>0</v>
      </c>
      <c r="C29" s="226"/>
      <c r="D29" s="252" t="s">
        <v>852</v>
      </c>
      <c r="E29" s="228" t="s">
        <v>152</v>
      </c>
      <c r="F29" s="206">
        <f>0.15*F28</f>
        <v>118.54499999999999</v>
      </c>
      <c r="G29" s="36"/>
      <c r="H29" s="37"/>
    </row>
    <row r="30" spans="2:8">
      <c r="B30" s="225">
        <v>9</v>
      </c>
      <c r="C30" s="246"/>
      <c r="D30" s="235" t="s">
        <v>853</v>
      </c>
      <c r="E30" s="228" t="s">
        <v>767</v>
      </c>
      <c r="F30" s="206">
        <f>F28</f>
        <v>790.3</v>
      </c>
      <c r="G30" s="36"/>
      <c r="H30" s="37"/>
    </row>
    <row r="31" spans="2:8">
      <c r="B31" s="225">
        <v>0</v>
      </c>
      <c r="C31" s="246">
        <v>0</v>
      </c>
      <c r="D31" s="252" t="s">
        <v>854</v>
      </c>
      <c r="E31" s="228" t="s">
        <v>152</v>
      </c>
      <c r="F31" s="206">
        <f>0.3*F30</f>
        <v>237.08999999999997</v>
      </c>
      <c r="G31" s="36"/>
      <c r="H31" s="37"/>
    </row>
    <row r="32" spans="2:8">
      <c r="B32" s="225">
        <v>0</v>
      </c>
      <c r="C32" s="226"/>
      <c r="D32" s="268" t="s">
        <v>855</v>
      </c>
      <c r="E32" s="228"/>
      <c r="F32" s="206"/>
      <c r="G32" s="36"/>
      <c r="H32" s="37"/>
    </row>
    <row r="33" spans="2:8" ht="25.5">
      <c r="B33" s="218">
        <v>10</v>
      </c>
      <c r="C33" s="63"/>
      <c r="D33" s="216" t="s">
        <v>856</v>
      </c>
      <c r="E33" s="112" t="s">
        <v>767</v>
      </c>
      <c r="F33" s="206">
        <f>79.1+3.8+3.8+448.2+448.2+3.9+3.9+2.2+2.2+152.1</f>
        <v>1147.3999999999999</v>
      </c>
      <c r="G33" s="36"/>
      <c r="H33" s="37"/>
    </row>
    <row r="34" spans="2:8">
      <c r="B34" s="225">
        <v>11</v>
      </c>
      <c r="C34" s="226"/>
      <c r="D34" s="227" t="s">
        <v>857</v>
      </c>
      <c r="E34" s="228" t="s">
        <v>767</v>
      </c>
      <c r="F34" s="206">
        <f>361.7+93.3+93.3+111+22.2+22.2</f>
        <v>703.7</v>
      </c>
      <c r="G34" s="36"/>
      <c r="H34" s="37"/>
    </row>
    <row r="35" spans="2:8">
      <c r="B35" s="225">
        <v>0</v>
      </c>
      <c r="C35" s="226"/>
      <c r="D35" s="239" t="s">
        <v>858</v>
      </c>
      <c r="E35" s="228" t="s">
        <v>152</v>
      </c>
      <c r="F35" s="206">
        <f>0.1*F34</f>
        <v>70.37</v>
      </c>
      <c r="G35" s="36"/>
      <c r="H35" s="37"/>
    </row>
    <row r="36" spans="2:8">
      <c r="B36" s="225">
        <v>0</v>
      </c>
      <c r="C36" s="226"/>
      <c r="D36" s="239" t="s">
        <v>850</v>
      </c>
      <c r="E36" s="228" t="s">
        <v>416</v>
      </c>
      <c r="F36" s="206">
        <f>2.4*F34</f>
        <v>1688.88</v>
      </c>
      <c r="G36" s="36"/>
      <c r="H36" s="37"/>
    </row>
    <row r="37" spans="2:8">
      <c r="B37" s="225">
        <v>0</v>
      </c>
      <c r="C37" s="226"/>
      <c r="D37" s="239" t="s">
        <v>849</v>
      </c>
      <c r="E37" s="228" t="s">
        <v>767</v>
      </c>
      <c r="F37" s="206">
        <f>0.02*F34</f>
        <v>14.074000000000002</v>
      </c>
      <c r="G37" s="36"/>
      <c r="H37" s="37"/>
    </row>
    <row r="38" spans="2:8">
      <c r="B38" s="225">
        <v>12</v>
      </c>
      <c r="C38" s="226"/>
      <c r="D38" s="227" t="s">
        <v>857</v>
      </c>
      <c r="E38" s="228" t="s">
        <v>767</v>
      </c>
      <c r="F38" s="206">
        <f>F42-F34</f>
        <v>1100.3999999999999</v>
      </c>
      <c r="G38" s="36"/>
      <c r="H38" s="37"/>
    </row>
    <row r="39" spans="2:8">
      <c r="B39" s="225">
        <v>0</v>
      </c>
      <c r="C39" s="226"/>
      <c r="D39" s="239" t="s">
        <v>858</v>
      </c>
      <c r="E39" s="228" t="s">
        <v>152</v>
      </c>
      <c r="F39" s="206">
        <f>0.1*F38</f>
        <v>110.03999999999999</v>
      </c>
      <c r="G39" s="36"/>
      <c r="H39" s="37"/>
    </row>
    <row r="40" spans="2:8">
      <c r="B40" s="225">
        <v>0</v>
      </c>
      <c r="C40" s="226"/>
      <c r="D40" s="239" t="s">
        <v>848</v>
      </c>
      <c r="E40" s="228" t="s">
        <v>416</v>
      </c>
      <c r="F40" s="206">
        <f>2.4*F38</f>
        <v>2640.9599999999996</v>
      </c>
      <c r="G40" s="36"/>
      <c r="H40" s="37"/>
    </row>
    <row r="41" spans="2:8">
      <c r="B41" s="225">
        <v>0</v>
      </c>
      <c r="C41" s="226"/>
      <c r="D41" s="239" t="s">
        <v>849</v>
      </c>
      <c r="E41" s="228" t="s">
        <v>767</v>
      </c>
      <c r="F41" s="206">
        <f>0.02*F38</f>
        <v>22.007999999999999</v>
      </c>
      <c r="G41" s="36"/>
      <c r="H41" s="37"/>
    </row>
    <row r="42" spans="2:8">
      <c r="B42" s="225">
        <v>13</v>
      </c>
      <c r="C42" s="246"/>
      <c r="D42" s="235" t="s">
        <v>859</v>
      </c>
      <c r="E42" s="228" t="s">
        <v>767</v>
      </c>
      <c r="F42" s="206">
        <f>F44</f>
        <v>1804.1</v>
      </c>
      <c r="G42" s="36"/>
      <c r="H42" s="37"/>
    </row>
    <row r="43" spans="2:8">
      <c r="B43" s="225">
        <v>0</v>
      </c>
      <c r="C43" s="246"/>
      <c r="D43" s="252" t="s">
        <v>860</v>
      </c>
      <c r="E43" s="228" t="s">
        <v>152</v>
      </c>
      <c r="F43" s="206">
        <f>0.15*F42</f>
        <v>270.61499999999995</v>
      </c>
      <c r="G43" s="36"/>
      <c r="H43" s="37"/>
    </row>
    <row r="44" spans="2:8" ht="25.5">
      <c r="B44" s="225">
        <v>14</v>
      </c>
      <c r="C44" s="246"/>
      <c r="D44" s="235" t="s">
        <v>861</v>
      </c>
      <c r="E44" s="228" t="s">
        <v>767</v>
      </c>
      <c r="F44" s="206">
        <v>1804.1</v>
      </c>
      <c r="G44" s="36"/>
      <c r="H44" s="37"/>
    </row>
    <row r="45" spans="2:8" ht="25.5">
      <c r="B45" s="225">
        <v>0</v>
      </c>
      <c r="C45" s="246"/>
      <c r="D45" s="240" t="s">
        <v>862</v>
      </c>
      <c r="E45" s="228" t="s">
        <v>152</v>
      </c>
      <c r="F45" s="206">
        <f>0.3*F44</f>
        <v>541.2299999999999</v>
      </c>
      <c r="G45" s="36"/>
      <c r="H45" s="37"/>
    </row>
    <row r="46" spans="2:8" ht="25.5">
      <c r="B46" s="225">
        <v>15</v>
      </c>
      <c r="C46" s="246"/>
      <c r="D46" s="232" t="s">
        <v>813</v>
      </c>
      <c r="E46" s="228" t="s">
        <v>767</v>
      </c>
      <c r="F46" s="206">
        <f>F47</f>
        <v>540.1</v>
      </c>
      <c r="G46" s="36"/>
      <c r="H46" s="37"/>
    </row>
    <row r="47" spans="2:8">
      <c r="B47" s="225">
        <v>16</v>
      </c>
      <c r="C47" s="246"/>
      <c r="D47" s="232" t="s">
        <v>863</v>
      </c>
      <c r="E47" s="228" t="s">
        <v>767</v>
      </c>
      <c r="F47" s="206">
        <v>540.1</v>
      </c>
      <c r="G47" s="36"/>
      <c r="H47" s="37"/>
    </row>
    <row r="48" spans="2:8" ht="25.5">
      <c r="B48" s="225">
        <v>0</v>
      </c>
      <c r="C48" s="246"/>
      <c r="D48" s="252" t="s">
        <v>864</v>
      </c>
      <c r="E48" s="228" t="s">
        <v>767</v>
      </c>
      <c r="F48" s="206">
        <f>1.1*F47</f>
        <v>594.11000000000013</v>
      </c>
      <c r="G48" s="36"/>
      <c r="H48" s="37"/>
    </row>
    <row r="49" spans="2:10">
      <c r="B49" s="225">
        <v>0</v>
      </c>
      <c r="C49" s="246"/>
      <c r="D49" s="252" t="s">
        <v>865</v>
      </c>
      <c r="E49" s="228" t="s">
        <v>416</v>
      </c>
      <c r="F49" s="206">
        <f>0.3*F47</f>
        <v>162.03</v>
      </c>
      <c r="G49" s="36"/>
      <c r="H49" s="37"/>
    </row>
    <row r="50" spans="2:10">
      <c r="B50" s="225">
        <v>0</v>
      </c>
      <c r="C50" s="246"/>
      <c r="D50" s="240" t="s">
        <v>823</v>
      </c>
      <c r="E50" s="228" t="s">
        <v>38</v>
      </c>
      <c r="F50" s="206">
        <f>0.7*F47</f>
        <v>378.07</v>
      </c>
      <c r="G50" s="36"/>
      <c r="H50" s="37"/>
    </row>
    <row r="51" spans="2:10" ht="25.5">
      <c r="B51" s="225">
        <v>17</v>
      </c>
      <c r="C51" s="226"/>
      <c r="D51" s="232" t="s">
        <v>866</v>
      </c>
      <c r="E51" s="228" t="s">
        <v>767</v>
      </c>
      <c r="F51" s="206">
        <v>67</v>
      </c>
      <c r="G51" s="36"/>
      <c r="H51" s="37"/>
    </row>
    <row r="52" spans="2:10">
      <c r="B52" s="225">
        <v>18</v>
      </c>
      <c r="C52" s="226"/>
      <c r="D52" s="232" t="s">
        <v>867</v>
      </c>
      <c r="E52" s="272" t="s">
        <v>38</v>
      </c>
      <c r="F52" s="206">
        <v>27</v>
      </c>
      <c r="G52" s="36"/>
      <c r="H52" s="37"/>
    </row>
    <row r="53" spans="2:10" ht="25.5">
      <c r="B53" s="225">
        <v>19</v>
      </c>
      <c r="C53" s="226"/>
      <c r="D53" s="232" t="s">
        <v>876</v>
      </c>
      <c r="E53" s="272" t="s">
        <v>46</v>
      </c>
      <c r="F53" s="206">
        <v>38</v>
      </c>
      <c r="G53" s="36"/>
      <c r="H53" s="37"/>
    </row>
    <row r="54" spans="2:10" ht="29.45" customHeight="1">
      <c r="B54" s="225">
        <v>20</v>
      </c>
      <c r="C54" s="226"/>
      <c r="D54" s="232" t="s">
        <v>877</v>
      </c>
      <c r="E54" s="272" t="s">
        <v>46</v>
      </c>
      <c r="F54" s="206">
        <v>8</v>
      </c>
      <c r="G54" s="36"/>
      <c r="H54" s="37"/>
    </row>
    <row r="55" spans="2:10" s="13" customFormat="1">
      <c r="B55" s="18"/>
      <c r="C55" s="19"/>
      <c r="D55" s="20"/>
      <c r="E55" s="21"/>
      <c r="F55" s="34"/>
      <c r="G55" s="38"/>
      <c r="H55" s="39"/>
    </row>
    <row r="56" spans="2:10" ht="15">
      <c r="B56" s="9"/>
      <c r="C56" s="9"/>
      <c r="D56" s="14"/>
      <c r="E56" s="14" t="s">
        <v>6</v>
      </c>
      <c r="F56" s="35"/>
      <c r="G56" s="36"/>
      <c r="H56" s="37"/>
    </row>
    <row r="58" spans="2:10" s="15" customFormat="1" ht="12.75" customHeight="1">
      <c r="C58" s="16" t="str">
        <f>'1,1'!C28</f>
        <v>Piezīmes:</v>
      </c>
    </row>
    <row r="59" spans="2:10" s="15" customFormat="1" ht="45" customHeight="1">
      <c r="B59"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59" s="276"/>
      <c r="D59" s="276"/>
      <c r="E59" s="276"/>
      <c r="F59" s="276"/>
      <c r="G59" s="276"/>
      <c r="H59" s="276"/>
    </row>
    <row r="60" spans="2:10" s="15" customFormat="1" ht="65.25" customHeight="1">
      <c r="B60" s="276"/>
      <c r="C60" s="276"/>
      <c r="D60" s="276"/>
      <c r="E60" s="276"/>
      <c r="F60" s="276"/>
      <c r="G60" s="276"/>
      <c r="H60" s="276"/>
      <c r="I60" s="276"/>
      <c r="J60" s="276"/>
    </row>
    <row r="61" spans="2:10" s="15" customFormat="1" ht="12.75" customHeight="1">
      <c r="C61" s="17"/>
    </row>
    <row r="62" spans="2:10">
      <c r="B62" s="2" t="s">
        <v>0</v>
      </c>
    </row>
    <row r="63" spans="2:10" ht="14.25" customHeight="1">
      <c r="D63" s="22" t="s">
        <v>1</v>
      </c>
    </row>
    <row r="64" spans="2:10">
      <c r="D64" s="23" t="s">
        <v>10</v>
      </c>
      <c r="E64" s="24"/>
    </row>
    <row r="67" spans="2:4">
      <c r="B67" s="40" t="str">
        <f>'1,1'!B37</f>
        <v>Pārbaudīja:</v>
      </c>
      <c r="C67" s="41"/>
      <c r="D67" s="42"/>
    </row>
    <row r="68" spans="2:4">
      <c r="B68" s="41"/>
      <c r="C68" s="43"/>
      <c r="D68" s="22" t="str">
        <f>'1,1'!D38</f>
        <v>Dzintra Cīrule</v>
      </c>
    </row>
    <row r="69" spans="2:4">
      <c r="B69" s="41"/>
      <c r="C69" s="44"/>
      <c r="D69" s="23" t="str">
        <f>'1,1'!D39</f>
        <v>Sertifikāta Nr.10-0363</v>
      </c>
    </row>
  </sheetData>
  <mergeCells count="14">
    <mergeCell ref="B60:H60"/>
    <mergeCell ref="I60:J60"/>
    <mergeCell ref="B11:B12"/>
    <mergeCell ref="C11:C12"/>
    <mergeCell ref="D11:D12"/>
    <mergeCell ref="E11:E12"/>
    <mergeCell ref="F11:F12"/>
    <mergeCell ref="B59:H59"/>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46"/>
  <sheetViews>
    <sheetView showZeros="0" view="pageBreakPreview" topLeftCell="A22" zoomScale="80" zoomScaleNormal="100" zoomScaleSheetLayoutView="80" workbookViewId="0">
      <selection activeCell="B36" sqref="B36:H36"/>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78" t="s">
        <v>16</v>
      </c>
      <c r="C1" s="278"/>
      <c r="D1" s="278"/>
      <c r="E1" s="25" t="str">
        <f ca="1">MID(CELL("filename",B1), FIND("]", CELL("filename",B1))+ 1, 255)</f>
        <v>2,1</v>
      </c>
      <c r="F1" s="25"/>
      <c r="G1" s="25"/>
      <c r="H1" s="25"/>
    </row>
    <row r="2" spans="2:8" s="6" customFormat="1" ht="15">
      <c r="B2" s="279" t="str">
        <f>D13</f>
        <v>Iekšējais ūdensvads</v>
      </c>
      <c r="C2" s="279"/>
      <c r="D2" s="279"/>
      <c r="E2" s="279"/>
      <c r="F2" s="279"/>
      <c r="G2" s="279"/>
      <c r="H2" s="279"/>
    </row>
    <row r="3" spans="2:8" ht="47.25" customHeight="1">
      <c r="B3" s="3" t="s">
        <v>2</v>
      </c>
      <c r="D3" s="286" t="str">
        <f>'1,1'!D3</f>
        <v>Nacionālais rehabilitācjas centrs "Vaivari"</v>
      </c>
      <c r="E3" s="286"/>
      <c r="F3" s="286"/>
      <c r="G3" s="286"/>
      <c r="H3" s="286"/>
    </row>
    <row r="4" spans="2:8"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row>
    <row r="5" spans="2:8" ht="15">
      <c r="B5" s="3" t="s">
        <v>4</v>
      </c>
      <c r="D5" s="286" t="str">
        <f>'1,1'!D5:H5</f>
        <v>Asaru prospekts 61, Jūrmala</v>
      </c>
      <c r="E5" s="286"/>
      <c r="F5" s="286"/>
      <c r="G5" s="286"/>
      <c r="H5" s="286"/>
    </row>
    <row r="6" spans="2:8">
      <c r="B6" s="3" t="s">
        <v>14</v>
      </c>
      <c r="D6" s="4" t="str">
        <f>'1,1'!D6</f>
        <v>Nr.1-37/17/005/ERAF</v>
      </c>
      <c r="E6" s="4"/>
      <c r="F6" s="10"/>
      <c r="G6" s="26"/>
      <c r="H6" s="26"/>
    </row>
    <row r="7" spans="2:8" ht="33.75" customHeight="1">
      <c r="B7" s="277" t="str">
        <f>'1,1'!B7:H7</f>
        <v>Apjomi sastādīti pamatojoties  SIA „Baltex Group” būvprojekta rasējumiem un specifikācijām</v>
      </c>
      <c r="C7" s="277"/>
      <c r="D7" s="277"/>
      <c r="E7" s="277"/>
      <c r="F7" s="277"/>
      <c r="G7" s="277"/>
      <c r="H7" s="277"/>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80" t="s">
        <v>5</v>
      </c>
      <c r="C11" s="281"/>
      <c r="D11" s="283" t="s">
        <v>7</v>
      </c>
      <c r="E11" s="284" t="s">
        <v>8</v>
      </c>
      <c r="F11" s="285" t="s">
        <v>9</v>
      </c>
      <c r="G11" s="36"/>
      <c r="H11" s="37"/>
    </row>
    <row r="12" spans="2:8" ht="59.25" customHeight="1">
      <c r="B12" s="280"/>
      <c r="C12" s="282"/>
      <c r="D12" s="283"/>
      <c r="E12" s="284"/>
      <c r="F12" s="285"/>
      <c r="G12" s="36"/>
      <c r="H12" s="37"/>
    </row>
    <row r="13" spans="2:8" ht="15.75">
      <c r="B13" s="27"/>
      <c r="C13" s="28"/>
      <c r="D13" s="287" t="s">
        <v>22</v>
      </c>
      <c r="E13" s="288"/>
      <c r="F13" s="32"/>
      <c r="G13" s="36"/>
      <c r="H13" s="37"/>
    </row>
    <row r="14" spans="2:8" ht="15.75">
      <c r="B14" s="46"/>
      <c r="C14" s="47"/>
      <c r="D14" s="48" t="s">
        <v>35</v>
      </c>
      <c r="E14" s="49"/>
      <c r="F14" s="49"/>
      <c r="G14" s="36"/>
      <c r="H14" s="37"/>
    </row>
    <row r="15" spans="2:8">
      <c r="B15" s="50"/>
      <c r="C15" s="51"/>
      <c r="D15" s="52" t="s">
        <v>36</v>
      </c>
      <c r="E15" s="53"/>
      <c r="F15" s="53"/>
      <c r="G15" s="36"/>
      <c r="H15" s="37"/>
    </row>
    <row r="16" spans="2:8" ht="25.5">
      <c r="B16" s="54">
        <v>1</v>
      </c>
      <c r="C16" s="55"/>
      <c r="D16" s="56" t="s">
        <v>37</v>
      </c>
      <c r="E16" s="53" t="s">
        <v>38</v>
      </c>
      <c r="F16" s="53">
        <v>54</v>
      </c>
      <c r="G16" s="36"/>
      <c r="H16" s="37"/>
    </row>
    <row r="17" spans="2:8" ht="25.5">
      <c r="B17" s="54">
        <v>2</v>
      </c>
      <c r="C17" s="55"/>
      <c r="D17" s="56" t="s">
        <v>39</v>
      </c>
      <c r="E17" s="53" t="s">
        <v>38</v>
      </c>
      <c r="F17" s="53">
        <v>54</v>
      </c>
      <c r="G17" s="36"/>
      <c r="H17" s="37"/>
    </row>
    <row r="18" spans="2:8" ht="25.5">
      <c r="B18" s="54">
        <v>3</v>
      </c>
      <c r="C18" s="55"/>
      <c r="D18" s="56" t="s">
        <v>40</v>
      </c>
      <c r="E18" s="53" t="s">
        <v>38</v>
      </c>
      <c r="F18" s="53">
        <v>90</v>
      </c>
      <c r="G18" s="36"/>
      <c r="H18" s="37"/>
    </row>
    <row r="19" spans="2:8" ht="25.5">
      <c r="B19" s="54">
        <v>4</v>
      </c>
      <c r="C19" s="55"/>
      <c r="D19" s="56" t="s">
        <v>41</v>
      </c>
      <c r="E19" s="53" t="s">
        <v>38</v>
      </c>
      <c r="F19" s="53">
        <v>5</v>
      </c>
      <c r="G19" s="36"/>
      <c r="H19" s="37"/>
    </row>
    <row r="20" spans="2:8" ht="25.5">
      <c r="B20" s="54">
        <v>5</v>
      </c>
      <c r="C20" s="55"/>
      <c r="D20" s="56" t="s">
        <v>42</v>
      </c>
      <c r="E20" s="53" t="s">
        <v>38</v>
      </c>
      <c r="F20" s="53">
        <v>40</v>
      </c>
      <c r="G20" s="36"/>
      <c r="H20" s="37"/>
    </row>
    <row r="21" spans="2:8" ht="25.5">
      <c r="B21" s="54">
        <v>6</v>
      </c>
      <c r="C21" s="55"/>
      <c r="D21" s="56" t="s">
        <v>43</v>
      </c>
      <c r="E21" s="53" t="s">
        <v>38</v>
      </c>
      <c r="F21" s="53">
        <v>158</v>
      </c>
      <c r="G21" s="36"/>
      <c r="H21" s="37"/>
    </row>
    <row r="22" spans="2:8" ht="25.5">
      <c r="B22" s="54">
        <v>7</v>
      </c>
      <c r="C22" s="55"/>
      <c r="D22" s="56" t="s">
        <v>44</v>
      </c>
      <c r="E22" s="53" t="s">
        <v>38</v>
      </c>
      <c r="F22" s="53">
        <v>133</v>
      </c>
      <c r="G22" s="36"/>
      <c r="H22" s="37"/>
    </row>
    <row r="23" spans="2:8">
      <c r="B23" s="54">
        <v>8</v>
      </c>
      <c r="C23" s="55"/>
      <c r="D23" s="56" t="s">
        <v>45</v>
      </c>
      <c r="E23" s="53" t="s">
        <v>46</v>
      </c>
      <c r="F23" s="53">
        <v>15</v>
      </c>
      <c r="G23" s="36"/>
      <c r="H23" s="37"/>
    </row>
    <row r="24" spans="2:8">
      <c r="B24" s="54">
        <v>9</v>
      </c>
      <c r="C24" s="55"/>
      <c r="D24" s="56" t="s">
        <v>47</v>
      </c>
      <c r="E24" s="53" t="s">
        <v>46</v>
      </c>
      <c r="F24" s="53">
        <v>15</v>
      </c>
      <c r="G24" s="36"/>
      <c r="H24" s="37"/>
    </row>
    <row r="25" spans="2:8">
      <c r="B25" s="54">
        <v>10</v>
      </c>
      <c r="C25" s="55"/>
      <c r="D25" s="56" t="s">
        <v>47</v>
      </c>
      <c r="E25" s="53" t="s">
        <v>46</v>
      </c>
      <c r="F25" s="53">
        <v>4</v>
      </c>
      <c r="G25" s="36"/>
      <c r="H25" s="37"/>
    </row>
    <row r="26" spans="2:8">
      <c r="B26" s="54">
        <v>11</v>
      </c>
      <c r="C26" s="55"/>
      <c r="D26" s="56" t="s">
        <v>48</v>
      </c>
      <c r="E26" s="53" t="s">
        <v>46</v>
      </c>
      <c r="F26" s="53">
        <v>2</v>
      </c>
      <c r="G26" s="36"/>
      <c r="H26" s="37"/>
    </row>
    <row r="27" spans="2:8">
      <c r="B27" s="54">
        <v>12</v>
      </c>
      <c r="C27" s="55"/>
      <c r="D27" s="56" t="s">
        <v>49</v>
      </c>
      <c r="E27" s="53" t="s">
        <v>46</v>
      </c>
      <c r="F27" s="53">
        <v>2</v>
      </c>
      <c r="G27" s="36"/>
      <c r="H27" s="37"/>
    </row>
    <row r="28" spans="2:8">
      <c r="B28" s="54">
        <v>13</v>
      </c>
      <c r="C28" s="55"/>
      <c r="D28" s="56" t="s">
        <v>50</v>
      </c>
      <c r="E28" s="53" t="s">
        <v>46</v>
      </c>
      <c r="F28" s="53">
        <v>4</v>
      </c>
      <c r="G28" s="36"/>
      <c r="H28" s="37"/>
    </row>
    <row r="29" spans="2:8">
      <c r="B29" s="54">
        <v>14</v>
      </c>
      <c r="C29" s="55"/>
      <c r="D29" s="56" t="s">
        <v>51</v>
      </c>
      <c r="E29" s="53" t="s">
        <v>52</v>
      </c>
      <c r="F29" s="53">
        <v>34</v>
      </c>
      <c r="G29" s="36"/>
      <c r="H29" s="37"/>
    </row>
    <row r="30" spans="2:8">
      <c r="B30" s="54">
        <v>15</v>
      </c>
      <c r="C30" s="55"/>
      <c r="D30" s="56" t="s">
        <v>53</v>
      </c>
      <c r="E30" s="53" t="s">
        <v>52</v>
      </c>
      <c r="F30" s="53">
        <v>34</v>
      </c>
      <c r="G30" s="36"/>
      <c r="H30" s="37"/>
    </row>
    <row r="31" spans="2:8">
      <c r="B31" s="54">
        <v>16</v>
      </c>
      <c r="C31" s="55"/>
      <c r="D31" s="56" t="s">
        <v>53</v>
      </c>
      <c r="E31" s="53" t="s">
        <v>52</v>
      </c>
      <c r="F31" s="53">
        <v>34</v>
      </c>
      <c r="G31" s="36"/>
      <c r="H31" s="37"/>
    </row>
    <row r="32" spans="2:8" s="13" customFormat="1">
      <c r="B32" s="18"/>
      <c r="C32" s="19"/>
      <c r="D32" s="20"/>
      <c r="E32" s="21"/>
      <c r="F32" s="34"/>
      <c r="G32" s="38"/>
      <c r="H32" s="39"/>
    </row>
    <row r="33" spans="2:10" ht="15">
      <c r="B33" s="9"/>
      <c r="C33" s="9"/>
      <c r="D33" s="14"/>
      <c r="E33" s="14" t="s">
        <v>6</v>
      </c>
      <c r="F33" s="35"/>
      <c r="G33" s="36"/>
      <c r="H33" s="37"/>
    </row>
    <row r="35" spans="2:10" s="15" customFormat="1" ht="12.75" customHeight="1">
      <c r="C35" s="16" t="str">
        <f>'1,1'!C28</f>
        <v>Piezīmes:</v>
      </c>
    </row>
    <row r="36" spans="2:10" s="15" customFormat="1" ht="45" customHeight="1">
      <c r="B36"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36" s="276"/>
      <c r="D36" s="276"/>
      <c r="E36" s="276"/>
      <c r="F36" s="276"/>
      <c r="G36" s="276"/>
      <c r="H36" s="276"/>
    </row>
    <row r="37" spans="2:10" s="15" customFormat="1" ht="96" customHeight="1">
      <c r="B37" s="276"/>
      <c r="C37" s="276"/>
      <c r="D37" s="276"/>
      <c r="E37" s="276"/>
      <c r="F37" s="276"/>
      <c r="G37" s="276"/>
      <c r="H37" s="276"/>
      <c r="I37" s="276"/>
      <c r="J37" s="276"/>
    </row>
    <row r="38" spans="2:10" s="15" customFormat="1" ht="12.75" customHeight="1">
      <c r="C38" s="17"/>
    </row>
    <row r="39" spans="2:10">
      <c r="B39" s="2" t="s">
        <v>0</v>
      </c>
    </row>
    <row r="40" spans="2:10" ht="14.25" customHeight="1">
      <c r="D40" s="22" t="s">
        <v>1</v>
      </c>
    </row>
    <row r="41" spans="2:10">
      <c r="D41" s="23" t="s">
        <v>10</v>
      </c>
      <c r="E41" s="24"/>
    </row>
    <row r="44" spans="2:10">
      <c r="B44" s="40" t="str">
        <f>'1,1'!B37</f>
        <v>Pārbaudīja:</v>
      </c>
      <c r="C44" s="41"/>
      <c r="D44" s="42"/>
    </row>
    <row r="45" spans="2:10">
      <c r="B45" s="41"/>
      <c r="C45" s="43"/>
      <c r="D45" s="22" t="str">
        <f>'1,1'!D38</f>
        <v>Dzintra Cīrule</v>
      </c>
    </row>
    <row r="46" spans="2:10">
      <c r="B46" s="41"/>
      <c r="C46" s="44"/>
      <c r="D46" s="23" t="str">
        <f>'1,1'!D39</f>
        <v>Sertifikāta Nr.10-0363</v>
      </c>
    </row>
  </sheetData>
  <mergeCells count="15">
    <mergeCell ref="B37:H37"/>
    <mergeCell ref="I37:J37"/>
    <mergeCell ref="B11:B12"/>
    <mergeCell ref="C11:C12"/>
    <mergeCell ref="D11:D12"/>
    <mergeCell ref="E11:E12"/>
    <mergeCell ref="F11:F12"/>
    <mergeCell ref="B36:H36"/>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43"/>
  <sheetViews>
    <sheetView showZeros="0" view="pageBreakPreview" zoomScale="90" zoomScaleNormal="100" zoomScaleSheetLayoutView="90" workbookViewId="0">
      <selection activeCell="B33" sqref="B33:H33"/>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78" t="s">
        <v>16</v>
      </c>
      <c r="C1" s="278"/>
      <c r="D1" s="278"/>
      <c r="E1" s="25" t="str">
        <f ca="1">MID(CELL("filename",B1), FIND("]", CELL("filename",B1))+ 1, 255)</f>
        <v>2,2</v>
      </c>
      <c r="F1" s="25"/>
      <c r="G1" s="25"/>
      <c r="H1" s="25"/>
    </row>
    <row r="2" spans="2:8" s="6" customFormat="1" ht="15">
      <c r="B2" s="279" t="str">
        <f>D13</f>
        <v>Iekšējā kanalizācija</v>
      </c>
      <c r="C2" s="279"/>
      <c r="D2" s="279"/>
      <c r="E2" s="279"/>
      <c r="F2" s="279"/>
      <c r="G2" s="279"/>
      <c r="H2" s="279"/>
    </row>
    <row r="3" spans="2:8" ht="47.25" customHeight="1">
      <c r="B3" s="3" t="s">
        <v>2</v>
      </c>
      <c r="D3" s="286" t="str">
        <f>'1,1'!D3</f>
        <v>Nacionālais rehabilitācjas centrs "Vaivari"</v>
      </c>
      <c r="E3" s="286"/>
      <c r="F3" s="286"/>
      <c r="G3" s="286"/>
      <c r="H3" s="286"/>
    </row>
    <row r="4" spans="2:8"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row>
    <row r="5" spans="2:8" ht="15">
      <c r="B5" s="3" t="s">
        <v>4</v>
      </c>
      <c r="D5" s="286" t="str">
        <f>'1,1'!D5:H5</f>
        <v>Asaru prospekts 61, Jūrmala</v>
      </c>
      <c r="E5" s="286"/>
      <c r="F5" s="286"/>
      <c r="G5" s="286"/>
      <c r="H5" s="286"/>
    </row>
    <row r="6" spans="2:8">
      <c r="B6" s="3" t="s">
        <v>14</v>
      </c>
      <c r="D6" s="4" t="str">
        <f>'1,1'!D6</f>
        <v>Nr.1-37/17/005/ERAF</v>
      </c>
      <c r="E6" s="4"/>
      <c r="F6" s="10"/>
      <c r="G6" s="26"/>
      <c r="H6" s="26"/>
    </row>
    <row r="7" spans="2:8" ht="33.75" customHeight="1">
      <c r="B7" s="277" t="str">
        <f>'1,1'!B7:H7</f>
        <v>Apjomi sastādīti pamatojoties  SIA „Baltex Group” būvprojekta rasējumiem un specifikācijām</v>
      </c>
      <c r="C7" s="277"/>
      <c r="D7" s="277"/>
      <c r="E7" s="277"/>
      <c r="F7" s="277"/>
      <c r="G7" s="277"/>
      <c r="H7" s="277"/>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80" t="s">
        <v>5</v>
      </c>
      <c r="C11" s="281"/>
      <c r="D11" s="283" t="s">
        <v>7</v>
      </c>
      <c r="E11" s="284" t="s">
        <v>8</v>
      </c>
      <c r="F11" s="285" t="s">
        <v>9</v>
      </c>
      <c r="G11" s="36"/>
      <c r="H11" s="37"/>
    </row>
    <row r="12" spans="2:8" ht="59.25" customHeight="1">
      <c r="B12" s="280"/>
      <c r="C12" s="282"/>
      <c r="D12" s="283"/>
      <c r="E12" s="284"/>
      <c r="F12" s="285"/>
      <c r="G12" s="36"/>
      <c r="H12" s="37"/>
    </row>
    <row r="13" spans="2:8" ht="15.75">
      <c r="B13" s="27"/>
      <c r="C13" s="28"/>
      <c r="D13" s="287" t="s">
        <v>23</v>
      </c>
      <c r="E13" s="288"/>
      <c r="F13" s="32"/>
      <c r="G13" s="36"/>
      <c r="H13" s="37"/>
    </row>
    <row r="14" spans="2:8" ht="15.75">
      <c r="B14" s="50"/>
      <c r="C14" s="57"/>
      <c r="D14" s="58" t="s">
        <v>54</v>
      </c>
      <c r="E14" s="59"/>
      <c r="F14" s="60"/>
      <c r="G14" s="36"/>
      <c r="H14" s="37"/>
    </row>
    <row r="15" spans="2:8">
      <c r="B15" s="54"/>
      <c r="C15" s="55"/>
      <c r="D15" s="61" t="s">
        <v>55</v>
      </c>
      <c r="E15" s="53"/>
      <c r="F15" s="53"/>
      <c r="G15" s="36"/>
      <c r="H15" s="37"/>
    </row>
    <row r="16" spans="2:8" ht="38.25">
      <c r="B16" s="54">
        <v>1</v>
      </c>
      <c r="C16" s="55"/>
      <c r="D16" s="56" t="s">
        <v>56</v>
      </c>
      <c r="E16" s="53" t="s">
        <v>38</v>
      </c>
      <c r="F16" s="53">
        <v>75</v>
      </c>
      <c r="G16" s="36"/>
      <c r="H16" s="37"/>
    </row>
    <row r="17" spans="2:8">
      <c r="B17" s="54">
        <v>2</v>
      </c>
      <c r="C17" s="55"/>
      <c r="D17" s="56" t="s">
        <v>57</v>
      </c>
      <c r="E17" s="53" t="s">
        <v>38</v>
      </c>
      <c r="F17" s="53">
        <v>28</v>
      </c>
      <c r="G17" s="36"/>
      <c r="H17" s="37"/>
    </row>
    <row r="18" spans="2:8">
      <c r="B18" s="54">
        <v>3</v>
      </c>
      <c r="C18" s="55"/>
      <c r="D18" s="56" t="s">
        <v>58</v>
      </c>
      <c r="E18" s="53" t="s">
        <v>38</v>
      </c>
      <c r="F18" s="53">
        <v>47</v>
      </c>
      <c r="G18" s="36"/>
      <c r="H18" s="37"/>
    </row>
    <row r="19" spans="2:8">
      <c r="B19" s="54">
        <v>4</v>
      </c>
      <c r="C19" s="55"/>
      <c r="D19" s="56" t="s">
        <v>59</v>
      </c>
      <c r="E19" s="53" t="s">
        <v>38</v>
      </c>
      <c r="F19" s="53">
        <v>60</v>
      </c>
      <c r="G19" s="36"/>
      <c r="H19" s="37"/>
    </row>
    <row r="20" spans="2:8">
      <c r="B20" s="54">
        <v>5</v>
      </c>
      <c r="C20" s="55"/>
      <c r="D20" s="56" t="s">
        <v>60</v>
      </c>
      <c r="E20" s="53" t="s">
        <v>46</v>
      </c>
      <c r="F20" s="53">
        <v>4</v>
      </c>
      <c r="G20" s="36"/>
      <c r="H20" s="37"/>
    </row>
    <row r="21" spans="2:8">
      <c r="B21" s="54">
        <v>6</v>
      </c>
      <c r="C21" s="55"/>
      <c r="D21" s="56" t="s">
        <v>61</v>
      </c>
      <c r="E21" s="53" t="s">
        <v>46</v>
      </c>
      <c r="F21" s="53">
        <v>16</v>
      </c>
      <c r="G21" s="36"/>
      <c r="H21" s="37"/>
    </row>
    <row r="22" spans="2:8">
      <c r="B22" s="54">
        <v>7</v>
      </c>
      <c r="C22" s="55"/>
      <c r="D22" s="56" t="s">
        <v>62</v>
      </c>
      <c r="E22" s="53" t="s">
        <v>46</v>
      </c>
      <c r="F22" s="53">
        <v>1</v>
      </c>
      <c r="G22" s="36"/>
      <c r="H22" s="37"/>
    </row>
    <row r="23" spans="2:8">
      <c r="B23" s="54">
        <v>8</v>
      </c>
      <c r="C23" s="55"/>
      <c r="D23" s="56" t="s">
        <v>63</v>
      </c>
      <c r="E23" s="53" t="s">
        <v>46</v>
      </c>
      <c r="F23" s="53">
        <v>34</v>
      </c>
      <c r="G23" s="36"/>
      <c r="H23" s="37"/>
    </row>
    <row r="24" spans="2:8">
      <c r="B24" s="54">
        <v>9</v>
      </c>
      <c r="C24" s="55"/>
      <c r="D24" s="56" t="s">
        <v>64</v>
      </c>
      <c r="E24" s="53" t="s">
        <v>46</v>
      </c>
      <c r="F24" s="53">
        <v>8</v>
      </c>
      <c r="G24" s="36"/>
      <c r="H24" s="37"/>
    </row>
    <row r="25" spans="2:8">
      <c r="B25" s="54">
        <v>10</v>
      </c>
      <c r="C25" s="55"/>
      <c r="D25" s="56" t="s">
        <v>65</v>
      </c>
      <c r="E25" s="53" t="s">
        <v>66</v>
      </c>
      <c r="F25" s="53">
        <v>1</v>
      </c>
      <c r="G25" s="36"/>
      <c r="H25" s="37"/>
    </row>
    <row r="26" spans="2:8">
      <c r="B26" s="54">
        <v>11</v>
      </c>
      <c r="C26" s="55"/>
      <c r="D26" s="56" t="s">
        <v>67</v>
      </c>
      <c r="E26" s="53" t="s">
        <v>66</v>
      </c>
      <c r="F26" s="53">
        <v>22</v>
      </c>
      <c r="G26" s="36"/>
      <c r="H26" s="37"/>
    </row>
    <row r="27" spans="2:8">
      <c r="B27" s="54">
        <v>12</v>
      </c>
      <c r="C27" s="55"/>
      <c r="D27" s="56" t="s">
        <v>68</v>
      </c>
      <c r="E27" s="53" t="s">
        <v>66</v>
      </c>
      <c r="F27" s="53">
        <v>1</v>
      </c>
      <c r="G27" s="36"/>
      <c r="H27" s="37"/>
    </row>
    <row r="28" spans="2:8" ht="25.5">
      <c r="B28" s="54">
        <v>13</v>
      </c>
      <c r="C28" s="55"/>
      <c r="D28" s="56" t="s">
        <v>69</v>
      </c>
      <c r="E28" s="53" t="s">
        <v>46</v>
      </c>
      <c r="F28" s="53">
        <v>42</v>
      </c>
      <c r="G28" s="36"/>
      <c r="H28" s="37"/>
    </row>
    <row r="29" spans="2:8" s="13" customFormat="1">
      <c r="B29" s="18"/>
      <c r="C29" s="19"/>
      <c r="D29" s="20"/>
      <c r="E29" s="21"/>
      <c r="F29" s="34"/>
      <c r="G29" s="38"/>
      <c r="H29" s="39"/>
    </row>
    <row r="30" spans="2:8" ht="15">
      <c r="B30" s="9"/>
      <c r="C30" s="9"/>
      <c r="D30" s="14"/>
      <c r="E30" s="14" t="s">
        <v>6</v>
      </c>
      <c r="F30" s="35"/>
      <c r="G30" s="36"/>
      <c r="H30" s="37"/>
    </row>
    <row r="32" spans="2:8" s="15" customFormat="1" ht="12.75" customHeight="1">
      <c r="C32" s="16" t="str">
        <f>'1,1'!C28</f>
        <v>Piezīmes:</v>
      </c>
    </row>
    <row r="33" spans="2:10" s="15" customFormat="1" ht="45" customHeight="1">
      <c r="B33"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33" s="276"/>
      <c r="D33" s="276"/>
      <c r="E33" s="276"/>
      <c r="F33" s="276"/>
      <c r="G33" s="276"/>
      <c r="H33" s="276"/>
    </row>
    <row r="34" spans="2:10" s="15" customFormat="1" ht="96" customHeight="1">
      <c r="B34" s="276"/>
      <c r="C34" s="276"/>
      <c r="D34" s="276"/>
      <c r="E34" s="276"/>
      <c r="F34" s="276"/>
      <c r="G34" s="276"/>
      <c r="H34" s="276"/>
      <c r="I34" s="276"/>
      <c r="J34" s="276"/>
    </row>
    <row r="35" spans="2:10" s="15" customFormat="1" ht="12.75" customHeight="1">
      <c r="C35" s="17"/>
    </row>
    <row r="36" spans="2:10">
      <c r="B36" s="2" t="s">
        <v>0</v>
      </c>
    </row>
    <row r="37" spans="2:10" ht="14.25" customHeight="1">
      <c r="D37" s="22" t="s">
        <v>1</v>
      </c>
    </row>
    <row r="38" spans="2:10">
      <c r="D38" s="23" t="s">
        <v>10</v>
      </c>
      <c r="E38" s="24"/>
    </row>
    <row r="41" spans="2:10">
      <c r="B41" s="40" t="str">
        <f>'1,1'!B37</f>
        <v>Pārbaudīja:</v>
      </c>
      <c r="C41" s="41"/>
      <c r="D41" s="42"/>
    </row>
    <row r="42" spans="2:10">
      <c r="B42" s="41"/>
      <c r="C42" s="43"/>
      <c r="D42" s="22" t="str">
        <f>'1,1'!D38</f>
        <v>Dzintra Cīrule</v>
      </c>
    </row>
    <row r="43" spans="2:10">
      <c r="B43" s="41"/>
      <c r="C43" s="44"/>
      <c r="D43" s="23" t="str">
        <f>'1,1'!D39</f>
        <v>Sertifikāta Nr.10-0363</v>
      </c>
    </row>
  </sheetData>
  <mergeCells count="15">
    <mergeCell ref="B34:H34"/>
    <mergeCell ref="I34:J34"/>
    <mergeCell ref="B11:B12"/>
    <mergeCell ref="C11:C12"/>
    <mergeCell ref="D11:D12"/>
    <mergeCell ref="E11:E12"/>
    <mergeCell ref="F11:F12"/>
    <mergeCell ref="B33:H33"/>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32"/>
  <sheetViews>
    <sheetView showZeros="0" view="pageBreakPreview" topLeftCell="A10" zoomScale="80" zoomScaleNormal="100" zoomScaleSheetLayoutView="80" workbookViewId="0">
      <selection activeCell="B22" sqref="B22:H22"/>
    </sheetView>
  </sheetViews>
  <sheetFormatPr defaultColWidth="9.140625" defaultRowHeight="14.25"/>
  <cols>
    <col min="1" max="1" width="9.140625" style="2"/>
    <col min="2" max="2" width="12.140625" style="2" customWidth="1"/>
    <col min="3" max="3" width="16.28515625" style="2" hidden="1" customWidth="1"/>
    <col min="4" max="4" width="40.28515625" style="2" customWidth="1"/>
    <col min="5" max="5" width="8.140625" style="2" customWidth="1"/>
    <col min="6" max="7" width="9.140625" style="2"/>
    <col min="8" max="8" width="20.7109375" style="2" customWidth="1"/>
    <col min="9" max="9" width="9.140625" style="2"/>
    <col min="10" max="10" width="9.140625" style="2" hidden="1" customWidth="1"/>
    <col min="11" max="16384" width="9.140625" style="2"/>
  </cols>
  <sheetData>
    <row r="1" spans="2:8" s="6" customFormat="1" ht="15">
      <c r="B1" s="278" t="s">
        <v>16</v>
      </c>
      <c r="C1" s="278"/>
      <c r="D1" s="278"/>
      <c r="E1" s="25" t="str">
        <f ca="1">MID(CELL("filename",B1), FIND("]", CELL("filename",B1))+ 1, 255)</f>
        <v>2,3</v>
      </c>
      <c r="F1" s="25"/>
      <c r="G1" s="25"/>
      <c r="H1" s="25"/>
    </row>
    <row r="2" spans="2:8" s="6" customFormat="1" ht="15">
      <c r="B2" s="279" t="str">
        <f>D13</f>
        <v>Lietusūdens kanalizācija</v>
      </c>
      <c r="C2" s="279"/>
      <c r="D2" s="279"/>
      <c r="E2" s="279"/>
      <c r="F2" s="279"/>
      <c r="G2" s="279"/>
      <c r="H2" s="279"/>
    </row>
    <row r="3" spans="2:8" ht="47.25" customHeight="1">
      <c r="B3" s="3" t="s">
        <v>2</v>
      </c>
      <c r="D3" s="286" t="str">
        <f>'1,1'!D3</f>
        <v>Nacionālais rehabilitācjas centrs "Vaivari"</v>
      </c>
      <c r="E3" s="286"/>
      <c r="F3" s="286"/>
      <c r="G3" s="286"/>
      <c r="H3" s="286"/>
    </row>
    <row r="4" spans="2:8" ht="40.700000000000003" customHeight="1">
      <c r="B4" s="3" t="s">
        <v>3</v>
      </c>
      <c r="D4" s="286" t="str">
        <f>'1,1'!D4</f>
        <v>Valsts sabiedrība ar ierobežotu atbildību "Nacionālais rehabilitācjas centrs "Vaivari""
ēkas 6 un 7. stāva ziemeļu spārna telpas platībā 1360m2 (6. stāvs)</v>
      </c>
      <c r="E4" s="286"/>
      <c r="F4" s="286"/>
      <c r="G4" s="286"/>
      <c r="H4" s="286"/>
    </row>
    <row r="5" spans="2:8" ht="15">
      <c r="B5" s="3" t="s">
        <v>4</v>
      </c>
      <c r="D5" s="286" t="str">
        <f>'1,1'!D5:H5</f>
        <v>Asaru prospekts 61, Jūrmala</v>
      </c>
      <c r="E5" s="286"/>
      <c r="F5" s="286"/>
      <c r="G5" s="286"/>
      <c r="H5" s="286"/>
    </row>
    <row r="6" spans="2:8">
      <c r="B6" s="3" t="s">
        <v>14</v>
      </c>
      <c r="D6" s="4" t="str">
        <f>'1,1'!D6</f>
        <v>Nr.1-37/17/005/ERAF</v>
      </c>
      <c r="E6" s="4"/>
      <c r="F6" s="10"/>
      <c r="G6" s="26"/>
      <c r="H6" s="26"/>
    </row>
    <row r="7" spans="2:8" ht="33.75" customHeight="1">
      <c r="B7" s="277" t="str">
        <f>'1,1'!B7:H7</f>
        <v>Apjomi sastādīti pamatojoties  SIA „Baltex Group” būvprojekta rasējumiem un specifikācijām</v>
      </c>
      <c r="C7" s="277"/>
      <c r="D7" s="277"/>
      <c r="E7" s="277"/>
      <c r="F7" s="277"/>
      <c r="G7" s="277"/>
      <c r="H7" s="277"/>
    </row>
    <row r="8" spans="2:8">
      <c r="B8" s="5"/>
      <c r="C8" s="5"/>
      <c r="E8" s="8"/>
      <c r="F8" s="10"/>
      <c r="G8" s="10"/>
      <c r="H8" s="7"/>
    </row>
    <row r="9" spans="2:8" ht="15" customHeight="1">
      <c r="B9" s="12"/>
      <c r="C9" s="12"/>
      <c r="D9" s="1" t="str">
        <f>'1,1'!D9</f>
        <v>Apjomi sastādīti:  2018.gada 2. marts</v>
      </c>
      <c r="G9" s="11"/>
      <c r="H9" s="11"/>
    </row>
    <row r="10" spans="2:8" ht="15">
      <c r="B10" s="12"/>
      <c r="C10" s="12"/>
    </row>
    <row r="11" spans="2:8" ht="14.25" customHeight="1">
      <c r="B11" s="280" t="s">
        <v>5</v>
      </c>
      <c r="C11" s="281"/>
      <c r="D11" s="283" t="s">
        <v>7</v>
      </c>
      <c r="E11" s="284" t="s">
        <v>8</v>
      </c>
      <c r="F11" s="285" t="s">
        <v>9</v>
      </c>
      <c r="G11" s="36"/>
      <c r="H11" s="37"/>
    </row>
    <row r="12" spans="2:8" ht="59.25" customHeight="1">
      <c r="B12" s="280"/>
      <c r="C12" s="282"/>
      <c r="D12" s="283"/>
      <c r="E12" s="284"/>
      <c r="F12" s="285"/>
      <c r="G12" s="36"/>
      <c r="H12" s="37"/>
    </row>
    <row r="13" spans="2:8" ht="15.75">
      <c r="B13" s="27"/>
      <c r="C13" s="28"/>
      <c r="D13" s="287" t="s">
        <v>24</v>
      </c>
      <c r="E13" s="288"/>
      <c r="F13" s="32"/>
      <c r="G13" s="36"/>
      <c r="H13" s="37"/>
    </row>
    <row r="14" spans="2:8" ht="15.75">
      <c r="B14" s="46"/>
      <c r="C14" s="62"/>
      <c r="D14" s="58" t="s">
        <v>54</v>
      </c>
      <c r="E14" s="63"/>
      <c r="F14" s="64"/>
      <c r="G14" s="36"/>
      <c r="H14" s="37"/>
    </row>
    <row r="15" spans="2:8" ht="15">
      <c r="B15" s="65"/>
      <c r="C15" s="66"/>
      <c r="D15" s="61" t="s">
        <v>70</v>
      </c>
      <c r="E15" s="49"/>
      <c r="F15" s="49"/>
      <c r="G15" s="36"/>
      <c r="H15" s="37"/>
    </row>
    <row r="16" spans="2:8" ht="38.25">
      <c r="B16" s="65">
        <v>1</v>
      </c>
      <c r="C16" s="66"/>
      <c r="D16" s="56" t="s">
        <v>71</v>
      </c>
      <c r="E16" s="49" t="s">
        <v>38</v>
      </c>
      <c r="F16" s="49">
        <v>17</v>
      </c>
      <c r="G16" s="36"/>
      <c r="H16" s="37"/>
    </row>
    <row r="17" spans="2:10" ht="15">
      <c r="B17" s="65">
        <v>2</v>
      </c>
      <c r="C17" s="66"/>
      <c r="D17" s="56" t="s">
        <v>72</v>
      </c>
      <c r="E17" s="49" t="s">
        <v>46</v>
      </c>
      <c r="F17" s="49">
        <v>10</v>
      </c>
      <c r="G17" s="36"/>
      <c r="H17" s="37"/>
    </row>
    <row r="18" spans="2:10" s="13" customFormat="1">
      <c r="B18" s="18"/>
      <c r="C18" s="19"/>
      <c r="D18" s="20"/>
      <c r="E18" s="21"/>
      <c r="F18" s="34"/>
      <c r="G18" s="38"/>
      <c r="H18" s="39"/>
    </row>
    <row r="19" spans="2:10" ht="15">
      <c r="B19" s="9"/>
      <c r="C19" s="9"/>
      <c r="D19" s="14"/>
      <c r="E19" s="14" t="s">
        <v>6</v>
      </c>
      <c r="F19" s="35"/>
      <c r="G19" s="36"/>
      <c r="H19" s="37"/>
    </row>
    <row r="21" spans="2:10" s="15" customFormat="1" ht="12.75" customHeight="1">
      <c r="C21" s="16" t="str">
        <f>'1,1'!C28</f>
        <v>Piezīmes:</v>
      </c>
    </row>
    <row r="22" spans="2:10" s="15" customFormat="1" ht="45" customHeight="1">
      <c r="B22" s="276" t="str">
        <f>'1,1'!B29:H29</f>
        <v xml:space="preserve"> Būvuzņēmējam jādod pilna apjoma tendera cenu piedāvājums, ieskaitot palīgdarbus  un materiālus, kas nav uzrādīti apjomu sarakstā un projektā, bet ir nepieciešami projektētās ēkas būvniecībai un nodošanai ekspluatācijā.</v>
      </c>
      <c r="C22" s="276"/>
      <c r="D22" s="276"/>
      <c r="E22" s="276"/>
      <c r="F22" s="276"/>
      <c r="G22" s="276"/>
      <c r="H22" s="276"/>
    </row>
    <row r="23" spans="2:10" s="15" customFormat="1" ht="96" customHeight="1">
      <c r="B23" s="276"/>
      <c r="C23" s="276"/>
      <c r="D23" s="276"/>
      <c r="E23" s="276"/>
      <c r="F23" s="276"/>
      <c r="G23" s="276"/>
      <c r="H23" s="276"/>
      <c r="I23" s="276"/>
      <c r="J23" s="276"/>
    </row>
    <row r="24" spans="2:10" s="15" customFormat="1" ht="12.75" customHeight="1">
      <c r="C24" s="17"/>
    </row>
    <row r="25" spans="2:10">
      <c r="B25" s="2" t="s">
        <v>0</v>
      </c>
    </row>
    <row r="26" spans="2:10" ht="14.25" customHeight="1">
      <c r="D26" s="22" t="s">
        <v>1</v>
      </c>
    </row>
    <row r="27" spans="2:10">
      <c r="D27" s="23" t="s">
        <v>10</v>
      </c>
      <c r="E27" s="24"/>
    </row>
    <row r="30" spans="2:10">
      <c r="B30" s="40" t="str">
        <f>'1,1'!B37</f>
        <v>Pārbaudīja:</v>
      </c>
      <c r="C30" s="41"/>
      <c r="D30" s="42"/>
    </row>
    <row r="31" spans="2:10">
      <c r="B31" s="41"/>
      <c r="C31" s="43"/>
      <c r="D31" s="22" t="str">
        <f>'1,1'!D38</f>
        <v>Dzintra Cīrule</v>
      </c>
    </row>
    <row r="32" spans="2:10">
      <c r="B32" s="41"/>
      <c r="C32" s="44"/>
      <c r="D32" s="23" t="str">
        <f>'1,1'!D39</f>
        <v>Sertifikāta Nr.10-0363</v>
      </c>
    </row>
  </sheetData>
  <mergeCells count="15">
    <mergeCell ref="B23:H23"/>
    <mergeCell ref="I23:J23"/>
    <mergeCell ref="B11:B12"/>
    <mergeCell ref="C11:C12"/>
    <mergeCell ref="D11:D12"/>
    <mergeCell ref="E11:E12"/>
    <mergeCell ref="F11:F12"/>
    <mergeCell ref="B22:H22"/>
    <mergeCell ref="D13:E13"/>
    <mergeCell ref="B7:H7"/>
    <mergeCell ref="B1:D1"/>
    <mergeCell ref="B2:H2"/>
    <mergeCell ref="D3:H3"/>
    <mergeCell ref="D4:H4"/>
    <mergeCell ref="D5:H5"/>
  </mergeCells>
  <printOptions horizontalCentered="1"/>
  <pageMargins left="0.27559055118110237" right="0.27559055118110237"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38</vt:i4>
      </vt:variant>
    </vt:vector>
  </HeadingPairs>
  <TitlesOfParts>
    <vt:vector size="57" baseType="lpstr">
      <vt:lpstr>1,1</vt:lpstr>
      <vt:lpstr>1,2</vt:lpstr>
      <vt:lpstr>1,3</vt:lpstr>
      <vt:lpstr>1,4</vt:lpstr>
      <vt:lpstr>1,5</vt:lpstr>
      <vt:lpstr>1,6</vt:lpstr>
      <vt:lpstr>2,1</vt:lpstr>
      <vt:lpstr>2,2</vt:lpstr>
      <vt:lpstr>2,3</vt:lpstr>
      <vt:lpstr>2,4</vt:lpstr>
      <vt:lpstr>2,5</vt:lpstr>
      <vt:lpstr>2,6</vt:lpstr>
      <vt:lpstr>2,7</vt:lpstr>
      <vt:lpstr>2,8</vt:lpstr>
      <vt:lpstr>2,9</vt:lpstr>
      <vt:lpstr>2,10</vt:lpstr>
      <vt:lpstr>2,11</vt:lpstr>
      <vt:lpstr>2,12</vt:lpstr>
      <vt:lpstr>2,13</vt:lpstr>
      <vt:lpstr>'1,1'!Print_Area</vt:lpstr>
      <vt:lpstr>'1,2'!Print_Area</vt:lpstr>
      <vt:lpstr>'1,3'!Print_Area</vt:lpstr>
      <vt:lpstr>'1,4'!Print_Area</vt:lpstr>
      <vt:lpstr>'1,5'!Print_Area</vt:lpstr>
      <vt:lpstr>'1,6'!Print_Area</vt:lpstr>
      <vt:lpstr>'2,1'!Print_Area</vt:lpstr>
      <vt:lpstr>'2,10'!Print_Area</vt:lpstr>
      <vt:lpstr>'2,11'!Print_Area</vt:lpstr>
      <vt:lpstr>'2,12'!Print_Area</vt:lpstr>
      <vt:lpstr>'2,13'!Print_Area</vt:lpstr>
      <vt:lpstr>'2,2'!Print_Area</vt:lpstr>
      <vt:lpstr>'2,3'!Print_Area</vt:lpstr>
      <vt:lpstr>'2,4'!Print_Area</vt:lpstr>
      <vt:lpstr>'2,5'!Print_Area</vt:lpstr>
      <vt:lpstr>'2,6'!Print_Area</vt:lpstr>
      <vt:lpstr>'2,7'!Print_Area</vt:lpstr>
      <vt:lpstr>'2,8'!Print_Area</vt:lpstr>
      <vt:lpstr>'2,9'!Print_Area</vt:lpstr>
      <vt:lpstr>'1,1'!Print_Titles</vt:lpstr>
      <vt:lpstr>'1,2'!Print_Titles</vt:lpstr>
      <vt:lpstr>'1,3'!Print_Titles</vt:lpstr>
      <vt:lpstr>'1,4'!Print_Titles</vt:lpstr>
      <vt:lpstr>'1,5'!Print_Titles</vt:lpstr>
      <vt:lpstr>'1,6'!Print_Titles</vt:lpstr>
      <vt:lpstr>'2,1'!Print_Titles</vt:lpstr>
      <vt:lpstr>'2,10'!Print_Titles</vt:lpstr>
      <vt:lpstr>'2,11'!Print_Titles</vt:lpstr>
      <vt:lpstr>'2,12'!Print_Titles</vt:lpstr>
      <vt:lpstr>'2,13'!Print_Titles</vt:lpstr>
      <vt:lpstr>'2,2'!Print_Titles</vt:lpstr>
      <vt:lpstr>'2,3'!Print_Titles</vt:lpstr>
      <vt:lpstr>'2,4'!Print_Titles</vt:lpstr>
      <vt:lpstr>'2,5'!Print_Titles</vt:lpstr>
      <vt:lpstr>'2,6'!Print_Titles</vt:lpstr>
      <vt:lpstr>'2,7'!Print_Titles</vt:lpstr>
      <vt:lpstr>'2,8'!Print_Titles</vt:lpstr>
      <vt:lpstr>'2,9'!Print_Titles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Aija Kocane</cp:lastModifiedBy>
  <cp:lastPrinted>2018-04-10T13:18:39Z</cp:lastPrinted>
  <dcterms:created xsi:type="dcterms:W3CDTF">2011-09-07T11:49:58Z</dcterms:created>
  <dcterms:modified xsi:type="dcterms:W3CDTF">2018-06-25T11:26:50Z</dcterms:modified>
</cp:coreProperties>
</file>